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480" yWindow="105" windowWidth="11325" windowHeight="8820" tabRatio="831" activeTab="1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Лист1" sheetId="32" r:id="rId13"/>
  </sheets>
  <calcPr calcId="144525"/>
</workbook>
</file>

<file path=xl/calcChain.xml><?xml version="1.0" encoding="utf-8"?>
<calcChain xmlns="http://schemas.openxmlformats.org/spreadsheetml/2006/main">
  <c r="Q13" i="20" l="1"/>
  <c r="O13" i="20"/>
  <c r="M13" i="20"/>
  <c r="K13" i="20"/>
  <c r="J13" i="20"/>
  <c r="I13" i="20"/>
  <c r="H13" i="20"/>
  <c r="G13" i="20"/>
  <c r="R12" i="20"/>
  <c r="N12" i="20"/>
  <c r="L12" i="20"/>
  <c r="R11" i="20"/>
  <c r="N11" i="20"/>
  <c r="L11" i="20"/>
  <c r="R10" i="20"/>
  <c r="N10" i="20"/>
  <c r="L10" i="20"/>
  <c r="N9" i="20"/>
  <c r="L9" i="20"/>
  <c r="K21" i="20"/>
  <c r="J21" i="20"/>
  <c r="I21" i="20"/>
  <c r="H21" i="20"/>
  <c r="H30" i="20" s="1"/>
  <c r="G21" i="20"/>
  <c r="R20" i="20"/>
  <c r="P20" i="20"/>
  <c r="N20" i="20"/>
  <c r="L20" i="20"/>
  <c r="R19" i="20"/>
  <c r="P19" i="20"/>
  <c r="N19" i="20"/>
  <c r="L19" i="20"/>
  <c r="R18" i="20"/>
  <c r="P18" i="20"/>
  <c r="N18" i="20"/>
  <c r="L18" i="20"/>
  <c r="R17" i="20"/>
  <c r="P17" i="20"/>
  <c r="N17" i="20"/>
  <c r="L17" i="20"/>
  <c r="R16" i="20"/>
  <c r="R21" i="20" s="1"/>
  <c r="P16" i="20"/>
  <c r="P21" i="20" s="1"/>
  <c r="N16" i="20"/>
  <c r="N21" i="20" s="1"/>
  <c r="L16" i="20"/>
  <c r="L21" i="20" s="1"/>
  <c r="R15" i="20"/>
  <c r="P15" i="20"/>
  <c r="N15" i="20"/>
  <c r="L15" i="20"/>
  <c r="K33" i="32"/>
  <c r="J33" i="32"/>
  <c r="I33" i="32"/>
  <c r="H33" i="32"/>
  <c r="G33" i="32"/>
  <c r="R32" i="32"/>
  <c r="P32" i="32"/>
  <c r="N32" i="32"/>
  <c r="L32" i="32"/>
  <c r="R31" i="32"/>
  <c r="P31" i="32"/>
  <c r="N31" i="32"/>
  <c r="L31" i="32"/>
  <c r="R30" i="32"/>
  <c r="P30" i="32"/>
  <c r="N30" i="32"/>
  <c r="L30" i="32"/>
  <c r="R29" i="32"/>
  <c r="P29" i="32"/>
  <c r="N29" i="32"/>
  <c r="L29" i="32"/>
  <c r="R28" i="32"/>
  <c r="R33" i="32" s="1"/>
  <c r="P28" i="32"/>
  <c r="P33" i="32" s="1"/>
  <c r="N28" i="32"/>
  <c r="N33" i="32" s="1"/>
  <c r="L28" i="32"/>
  <c r="L33" i="32" s="1"/>
  <c r="R27" i="32"/>
  <c r="P27" i="32"/>
  <c r="N27" i="32"/>
  <c r="L27" i="32"/>
  <c r="R21" i="32"/>
  <c r="P21" i="32"/>
  <c r="N21" i="32"/>
  <c r="L21" i="32"/>
  <c r="K21" i="32"/>
  <c r="J21" i="32"/>
  <c r="I21" i="32"/>
  <c r="H21" i="32"/>
  <c r="S20" i="32"/>
  <c r="Q20" i="32"/>
  <c r="O20" i="32"/>
  <c r="T20" i="32" s="1"/>
  <c r="M20" i="32"/>
  <c r="S19" i="32"/>
  <c r="Q19" i="32"/>
  <c r="O19" i="32"/>
  <c r="M19" i="32"/>
  <c r="S18" i="32"/>
  <c r="Q18" i="32"/>
  <c r="O18" i="32"/>
  <c r="T18" i="32" s="1"/>
  <c r="M18" i="32"/>
  <c r="S17" i="32"/>
  <c r="S21" i="32" s="1"/>
  <c r="Q17" i="32"/>
  <c r="Q21" i="32" s="1"/>
  <c r="O17" i="32"/>
  <c r="O21" i="32" s="1"/>
  <c r="M17" i="32"/>
  <c r="M21" i="32" s="1"/>
  <c r="M20" i="31"/>
  <c r="O20" i="31"/>
  <c r="Q20" i="31"/>
  <c r="R28" i="23"/>
  <c r="P28" i="23"/>
  <c r="N28" i="23"/>
  <c r="L28" i="23"/>
  <c r="R27" i="23"/>
  <c r="P27" i="23"/>
  <c r="N27" i="23"/>
  <c r="L27" i="23"/>
  <c r="R26" i="23"/>
  <c r="P26" i="23"/>
  <c r="N26" i="23"/>
  <c r="L26" i="23"/>
  <c r="R25" i="23"/>
  <c r="P25" i="23"/>
  <c r="N25" i="23"/>
  <c r="L25" i="23"/>
  <c r="R24" i="23"/>
  <c r="P24" i="23"/>
  <c r="N24" i="23"/>
  <c r="L24" i="23"/>
  <c r="R23" i="23"/>
  <c r="P23" i="23"/>
  <c r="N23" i="23"/>
  <c r="L23" i="23"/>
  <c r="R22" i="23"/>
  <c r="P22" i="23"/>
  <c r="N22" i="23"/>
  <c r="L22" i="23"/>
  <c r="R21" i="23"/>
  <c r="P21" i="23"/>
  <c r="N21" i="23"/>
  <c r="L21" i="23"/>
  <c r="R20" i="23"/>
  <c r="P20" i="23"/>
  <c r="N20" i="23"/>
  <c r="L20" i="23"/>
  <c r="R11" i="32"/>
  <c r="P11" i="32"/>
  <c r="N11" i="32"/>
  <c r="S11" i="32" s="1"/>
  <c r="L11" i="32"/>
  <c r="R10" i="32"/>
  <c r="P10" i="32"/>
  <c r="N10" i="32"/>
  <c r="S10" i="32" s="1"/>
  <c r="L10" i="32"/>
  <c r="R9" i="32"/>
  <c r="P9" i="32"/>
  <c r="N9" i="32"/>
  <c r="S9" i="32" s="1"/>
  <c r="L9" i="32"/>
  <c r="R8" i="32"/>
  <c r="P8" i="32"/>
  <c r="N8" i="32"/>
  <c r="L8" i="32"/>
  <c r="R7" i="32"/>
  <c r="P7" i="32"/>
  <c r="N7" i="32"/>
  <c r="L7" i="32"/>
  <c r="R6" i="32"/>
  <c r="P6" i="32"/>
  <c r="N6" i="32"/>
  <c r="L6" i="32"/>
  <c r="R5" i="32"/>
  <c r="P5" i="32"/>
  <c r="N5" i="32"/>
  <c r="S5" i="32" s="1"/>
  <c r="L5" i="32"/>
  <c r="R20" i="16"/>
  <c r="R21" i="16"/>
  <c r="P20" i="16"/>
  <c r="P21" i="16"/>
  <c r="N20" i="16"/>
  <c r="L20" i="16"/>
  <c r="L21" i="16"/>
  <c r="R26" i="27"/>
  <c r="R27" i="27"/>
  <c r="R28" i="27"/>
  <c r="P26" i="27"/>
  <c r="P27" i="27"/>
  <c r="P28" i="27"/>
  <c r="N25" i="27"/>
  <c r="N26" i="27"/>
  <c r="N27" i="27"/>
  <c r="N28" i="27"/>
  <c r="L25" i="27"/>
  <c r="L26" i="27"/>
  <c r="L27" i="27"/>
  <c r="L28" i="27"/>
  <c r="P25" i="27"/>
  <c r="R25" i="27"/>
  <c r="L18" i="31"/>
  <c r="N18" i="31"/>
  <c r="P18" i="31"/>
  <c r="R17" i="31"/>
  <c r="P17" i="31"/>
  <c r="N17" i="31"/>
  <c r="L17" i="31"/>
  <c r="N16" i="31"/>
  <c r="L16" i="31"/>
  <c r="K20" i="31"/>
  <c r="M19" i="31"/>
  <c r="K19" i="31"/>
  <c r="J19" i="31"/>
  <c r="I19" i="31"/>
  <c r="H19" i="31"/>
  <c r="G19" i="31"/>
  <c r="N15" i="31"/>
  <c r="P15" i="31"/>
  <c r="P20" i="31" s="1"/>
  <c r="L15" i="31"/>
  <c r="J14" i="31"/>
  <c r="I14" i="31"/>
  <c r="H14" i="31"/>
  <c r="G14" i="31"/>
  <c r="R13" i="31"/>
  <c r="P13" i="31"/>
  <c r="N13" i="31"/>
  <c r="L13" i="31"/>
  <c r="R12" i="31"/>
  <c r="P12" i="31"/>
  <c r="N12" i="31"/>
  <c r="L12" i="31"/>
  <c r="L14" i="31" s="1"/>
  <c r="R11" i="31"/>
  <c r="R14" i="31" s="1"/>
  <c r="P11" i="31"/>
  <c r="P14" i="31"/>
  <c r="N11" i="31"/>
  <c r="J10" i="31"/>
  <c r="I10" i="31"/>
  <c r="I20" i="31" s="1"/>
  <c r="H10" i="31"/>
  <c r="G10" i="31"/>
  <c r="G20" i="31" s="1"/>
  <c r="R9" i="31"/>
  <c r="P9" i="31"/>
  <c r="N9" i="31"/>
  <c r="L9" i="31"/>
  <c r="R8" i="31"/>
  <c r="P8" i="31"/>
  <c r="N8" i="31"/>
  <c r="L8" i="31"/>
  <c r="R7" i="31"/>
  <c r="P7" i="31"/>
  <c r="N7" i="31"/>
  <c r="L7" i="31"/>
  <c r="R6" i="31"/>
  <c r="P6" i="31"/>
  <c r="N6" i="31"/>
  <c r="L6" i="31"/>
  <c r="R5" i="31"/>
  <c r="R10" i="31" s="1"/>
  <c r="P5" i="31"/>
  <c r="N5" i="31"/>
  <c r="N10" i="31" s="1"/>
  <c r="L5" i="31"/>
  <c r="L20" i="25"/>
  <c r="T6" i="28"/>
  <c r="T7" i="28"/>
  <c r="R6" i="28"/>
  <c r="R7" i="28"/>
  <c r="P6" i="28"/>
  <c r="P7" i="28"/>
  <c r="N6" i="28"/>
  <c r="N7" i="28"/>
  <c r="P18" i="29"/>
  <c r="Q18" i="29" s="1"/>
  <c r="R18" i="29" s="1"/>
  <c r="R16" i="23"/>
  <c r="L16" i="23"/>
  <c r="N16" i="23"/>
  <c r="P16" i="23"/>
  <c r="L17" i="30"/>
  <c r="N17" i="30"/>
  <c r="P17" i="30"/>
  <c r="R17" i="30"/>
  <c r="N26" i="20"/>
  <c r="N27" i="20"/>
  <c r="L26" i="20"/>
  <c r="L29" i="20" s="1"/>
  <c r="L27" i="20"/>
  <c r="P25" i="20"/>
  <c r="K27" i="29"/>
  <c r="Q26" i="29"/>
  <c r="Q27" i="29" s="1"/>
  <c r="O26" i="29"/>
  <c r="O27" i="29" s="1"/>
  <c r="M26" i="29"/>
  <c r="M27" i="29" s="1"/>
  <c r="K26" i="29"/>
  <c r="J26" i="29"/>
  <c r="I26" i="29"/>
  <c r="H26" i="29"/>
  <c r="G26" i="29"/>
  <c r="R25" i="29"/>
  <c r="P25" i="29"/>
  <c r="N25" i="29"/>
  <c r="L25" i="29"/>
  <c r="R24" i="29"/>
  <c r="P24" i="29"/>
  <c r="N24" i="29"/>
  <c r="L24" i="29"/>
  <c r="R23" i="29"/>
  <c r="P23" i="29"/>
  <c r="N23" i="29"/>
  <c r="L23" i="29"/>
  <c r="R22" i="29"/>
  <c r="P22" i="29"/>
  <c r="N22" i="29"/>
  <c r="L22" i="29"/>
  <c r="R21" i="29"/>
  <c r="P21" i="29"/>
  <c r="N21" i="29"/>
  <c r="L21" i="29"/>
  <c r="R20" i="29"/>
  <c r="P20" i="29"/>
  <c r="N20" i="29"/>
  <c r="L20" i="29"/>
  <c r="R19" i="29"/>
  <c r="P19" i="29"/>
  <c r="P26" i="29" s="1"/>
  <c r="N19" i="29"/>
  <c r="L19" i="29"/>
  <c r="N18" i="29"/>
  <c r="L18" i="29"/>
  <c r="J17" i="29"/>
  <c r="I17" i="29"/>
  <c r="H17" i="29"/>
  <c r="G17" i="29"/>
  <c r="R16" i="29"/>
  <c r="P16" i="29"/>
  <c r="N16" i="29"/>
  <c r="L16" i="29"/>
  <c r="R15" i="29"/>
  <c r="R17" i="29" s="1"/>
  <c r="P15" i="29"/>
  <c r="P17" i="29" s="1"/>
  <c r="N15" i="29"/>
  <c r="L15" i="29"/>
  <c r="J14" i="29"/>
  <c r="J27" i="29" s="1"/>
  <c r="I14" i="29"/>
  <c r="I27" i="29" s="1"/>
  <c r="H14" i="29"/>
  <c r="G14" i="29"/>
  <c r="R13" i="29"/>
  <c r="P13" i="29"/>
  <c r="N13" i="29"/>
  <c r="L13" i="29"/>
  <c r="R12" i="29"/>
  <c r="P12" i="29"/>
  <c r="N12" i="29"/>
  <c r="L12" i="29"/>
  <c r="R11" i="29"/>
  <c r="P11" i="29"/>
  <c r="N11" i="29"/>
  <c r="L11" i="29"/>
  <c r="R10" i="29"/>
  <c r="P10" i="29"/>
  <c r="N10" i="29"/>
  <c r="L10" i="29"/>
  <c r="R9" i="29"/>
  <c r="P9" i="29"/>
  <c r="P14" i="29" s="1"/>
  <c r="N9" i="29"/>
  <c r="L9" i="29"/>
  <c r="Q25" i="28"/>
  <c r="O25" i="28"/>
  <c r="M25" i="28"/>
  <c r="R24" i="28"/>
  <c r="P24" i="28"/>
  <c r="N24" i="28"/>
  <c r="L23" i="28"/>
  <c r="K23" i="28"/>
  <c r="K25" i="28" s="1"/>
  <c r="J23" i="28"/>
  <c r="J25" i="28" s="1"/>
  <c r="I23" i="28"/>
  <c r="I25" i="28" s="1"/>
  <c r="T22" i="28"/>
  <c r="R22" i="28"/>
  <c r="R23" i="28" s="1"/>
  <c r="P22" i="28"/>
  <c r="N22" i="28"/>
  <c r="T21" i="28"/>
  <c r="T23" i="28"/>
  <c r="R21" i="28"/>
  <c r="P21" i="28"/>
  <c r="N21" i="28"/>
  <c r="L20" i="28"/>
  <c r="L25" i="28" s="1"/>
  <c r="K20" i="28"/>
  <c r="J20" i="28"/>
  <c r="I20" i="28"/>
  <c r="T19" i="28"/>
  <c r="R19" i="28"/>
  <c r="P19" i="28"/>
  <c r="N19" i="28"/>
  <c r="T18" i="28"/>
  <c r="R18" i="28"/>
  <c r="P18" i="28"/>
  <c r="N18" i="28"/>
  <c r="T17" i="28"/>
  <c r="R17" i="28"/>
  <c r="P17" i="28"/>
  <c r="N17" i="28"/>
  <c r="T16" i="28"/>
  <c r="R16" i="28"/>
  <c r="P16" i="28"/>
  <c r="N16" i="28"/>
  <c r="T15" i="28"/>
  <c r="R15" i="28"/>
  <c r="P15" i="28"/>
  <c r="N15" i="28"/>
  <c r="T14" i="28"/>
  <c r="R14" i="28"/>
  <c r="P14" i="28"/>
  <c r="N14" i="28"/>
  <c r="T13" i="28"/>
  <c r="R13" i="28"/>
  <c r="P13" i="28"/>
  <c r="N13" i="28"/>
  <c r="T12" i="28"/>
  <c r="R12" i="28"/>
  <c r="P12" i="28"/>
  <c r="N12" i="28"/>
  <c r="T11" i="28"/>
  <c r="T20" i="28" s="1"/>
  <c r="R11" i="28"/>
  <c r="P11" i="28"/>
  <c r="P20" i="28" s="1"/>
  <c r="N11" i="28"/>
  <c r="L10" i="28"/>
  <c r="K10" i="28"/>
  <c r="J10" i="28"/>
  <c r="I10" i="28"/>
  <c r="T9" i="28"/>
  <c r="R9" i="28"/>
  <c r="P9" i="28"/>
  <c r="N9" i="28"/>
  <c r="T8" i="28"/>
  <c r="R8" i="28"/>
  <c r="P8" i="28"/>
  <c r="N8" i="28"/>
  <c r="T5" i="28"/>
  <c r="T10" i="28" s="1"/>
  <c r="R5" i="28"/>
  <c r="R10" i="28" s="1"/>
  <c r="P5" i="28"/>
  <c r="P10" i="28" s="1"/>
  <c r="N5" i="28"/>
  <c r="L7" i="16"/>
  <c r="G7" i="16"/>
  <c r="H7" i="16"/>
  <c r="I7" i="16"/>
  <c r="J7" i="16"/>
  <c r="K7" i="16"/>
  <c r="M7" i="16"/>
  <c r="O7" i="16"/>
  <c r="Q7" i="16"/>
  <c r="R16" i="16"/>
  <c r="R18" i="16" s="1"/>
  <c r="L16" i="16"/>
  <c r="N16" i="16"/>
  <c r="P16" i="16"/>
  <c r="R6" i="25"/>
  <c r="R7" i="25"/>
  <c r="P6" i="25"/>
  <c r="P7" i="25"/>
  <c r="N6" i="25"/>
  <c r="N7" i="25"/>
  <c r="L6" i="25"/>
  <c r="L7" i="25"/>
  <c r="Q15" i="30"/>
  <c r="O15" i="30"/>
  <c r="R14" i="30"/>
  <c r="P14" i="30"/>
  <c r="N14" i="30"/>
  <c r="L14" i="30"/>
  <c r="R13" i="30"/>
  <c r="P13" i="30"/>
  <c r="N13" i="30"/>
  <c r="L13" i="30"/>
  <c r="R12" i="30"/>
  <c r="P12" i="30"/>
  <c r="N12" i="30"/>
  <c r="L12" i="30"/>
  <c r="R11" i="30"/>
  <c r="P11" i="30"/>
  <c r="N11" i="30"/>
  <c r="L11" i="30"/>
  <c r="R10" i="30"/>
  <c r="P10" i="30"/>
  <c r="N10" i="30"/>
  <c r="L10" i="30"/>
  <c r="R9" i="30"/>
  <c r="P9" i="30"/>
  <c r="N9" i="30"/>
  <c r="L9" i="30"/>
  <c r="R8" i="30"/>
  <c r="P8" i="30"/>
  <c r="N8" i="30"/>
  <c r="L8" i="30"/>
  <c r="R7" i="30"/>
  <c r="R15" i="30" s="1"/>
  <c r="P7" i="30"/>
  <c r="N7" i="30"/>
  <c r="N15" i="30" s="1"/>
  <c r="L7" i="30"/>
  <c r="L15" i="30" s="1"/>
  <c r="J18" i="16"/>
  <c r="I18" i="16"/>
  <c r="H18" i="16"/>
  <c r="G18" i="16"/>
  <c r="R17" i="16"/>
  <c r="P17" i="16"/>
  <c r="N17" i="16"/>
  <c r="L17" i="16"/>
  <c r="R15" i="16"/>
  <c r="P15" i="16"/>
  <c r="N15" i="16"/>
  <c r="N18" i="16" s="1"/>
  <c r="L15" i="16"/>
  <c r="L18" i="16" s="1"/>
  <c r="J10" i="27"/>
  <c r="I10" i="27"/>
  <c r="H10" i="27"/>
  <c r="G10" i="27"/>
  <c r="R9" i="27"/>
  <c r="P9" i="27"/>
  <c r="N9" i="27"/>
  <c r="L9" i="27"/>
  <c r="R8" i="27"/>
  <c r="P8" i="27"/>
  <c r="N8" i="27"/>
  <c r="L8" i="27"/>
  <c r="R7" i="27"/>
  <c r="P7" i="27"/>
  <c r="N7" i="27"/>
  <c r="L7" i="27"/>
  <c r="R6" i="27"/>
  <c r="P6" i="27"/>
  <c r="N6" i="27"/>
  <c r="L6" i="27"/>
  <c r="R5" i="27"/>
  <c r="R10" i="27" s="1"/>
  <c r="P5" i="27"/>
  <c r="N5" i="27"/>
  <c r="N10" i="27" s="1"/>
  <c r="L5" i="27"/>
  <c r="Q29" i="30"/>
  <c r="O29" i="30"/>
  <c r="M29" i="30"/>
  <c r="K29" i="30"/>
  <c r="J29" i="30"/>
  <c r="I29" i="30"/>
  <c r="H29" i="30"/>
  <c r="G29" i="30"/>
  <c r="R28" i="30"/>
  <c r="P28" i="30"/>
  <c r="N28" i="30"/>
  <c r="L28" i="30"/>
  <c r="R27" i="30"/>
  <c r="P27" i="30"/>
  <c r="N27" i="30"/>
  <c r="L27" i="30"/>
  <c r="R26" i="30"/>
  <c r="R29" i="30" s="1"/>
  <c r="P26" i="30"/>
  <c r="N26" i="30"/>
  <c r="N29" i="30" s="1"/>
  <c r="L26" i="30"/>
  <c r="L29" i="30" s="1"/>
  <c r="Q7" i="20"/>
  <c r="O7" i="20"/>
  <c r="M7" i="20"/>
  <c r="K7" i="20"/>
  <c r="J7" i="20"/>
  <c r="I7" i="20"/>
  <c r="H7" i="20"/>
  <c r="G7" i="20"/>
  <c r="R6" i="20"/>
  <c r="P6" i="20"/>
  <c r="N6" i="20"/>
  <c r="L6" i="20"/>
  <c r="R5" i="20"/>
  <c r="P5" i="20"/>
  <c r="N5" i="20"/>
  <c r="L5" i="20"/>
  <c r="R4" i="20"/>
  <c r="R7" i="20" s="1"/>
  <c r="P4" i="20"/>
  <c r="P7" i="20" s="1"/>
  <c r="N4" i="20"/>
  <c r="L4" i="20"/>
  <c r="L7" i="20" s="1"/>
  <c r="Q29" i="23"/>
  <c r="Q30" i="23" s="1"/>
  <c r="O29" i="23"/>
  <c r="O30" i="23" s="1"/>
  <c r="M29" i="23"/>
  <c r="M30" i="23" s="1"/>
  <c r="K29" i="23"/>
  <c r="J29" i="23"/>
  <c r="I29" i="23"/>
  <c r="H29" i="23"/>
  <c r="G29" i="23"/>
  <c r="Q29" i="20"/>
  <c r="Q30" i="20" s="1"/>
  <c r="O29" i="20"/>
  <c r="O30" i="20" s="1"/>
  <c r="M29" i="20"/>
  <c r="M30" i="20" s="1"/>
  <c r="J29" i="20"/>
  <c r="I29" i="20"/>
  <c r="H29" i="20"/>
  <c r="G29" i="20"/>
  <c r="K25" i="24"/>
  <c r="J25" i="24"/>
  <c r="I25" i="24"/>
  <c r="H25" i="24"/>
  <c r="G25" i="24"/>
  <c r="R24" i="24"/>
  <c r="N24" i="24"/>
  <c r="L24" i="24"/>
  <c r="N23" i="24"/>
  <c r="L23" i="24"/>
  <c r="P22" i="24"/>
  <c r="N22" i="24"/>
  <c r="L22" i="24"/>
  <c r="P21" i="24"/>
  <c r="N21" i="24"/>
  <c r="L21" i="24"/>
  <c r="R20" i="24"/>
  <c r="N20" i="24"/>
  <c r="L20" i="24"/>
  <c r="N19" i="24"/>
  <c r="L19" i="24"/>
  <c r="R18" i="24"/>
  <c r="N18" i="24"/>
  <c r="L18" i="24"/>
  <c r="R17" i="24"/>
  <c r="N17" i="24"/>
  <c r="L17" i="24"/>
  <c r="N16" i="24"/>
  <c r="L16" i="24"/>
  <c r="N15" i="24"/>
  <c r="L15" i="24"/>
  <c r="Q35" i="30"/>
  <c r="O35" i="30"/>
  <c r="M35" i="30"/>
  <c r="K35" i="30"/>
  <c r="J35" i="30"/>
  <c r="I35" i="30"/>
  <c r="H35" i="30"/>
  <c r="G35" i="30"/>
  <c r="R35" i="30"/>
  <c r="P35" i="30"/>
  <c r="N35" i="30"/>
  <c r="R33" i="30"/>
  <c r="P33" i="30"/>
  <c r="N33" i="30"/>
  <c r="L33" i="30"/>
  <c r="Q32" i="30"/>
  <c r="O32" i="30"/>
  <c r="M32" i="30"/>
  <c r="K32" i="30"/>
  <c r="J32" i="30"/>
  <c r="I32" i="30"/>
  <c r="H32" i="30"/>
  <c r="G32" i="30"/>
  <c r="R31" i="30"/>
  <c r="P31" i="30"/>
  <c r="N31" i="30"/>
  <c r="L31" i="30"/>
  <c r="R30" i="30"/>
  <c r="R32" i="30" s="1"/>
  <c r="P30" i="30"/>
  <c r="P32" i="30" s="1"/>
  <c r="N30" i="30"/>
  <c r="N32" i="30" s="1"/>
  <c r="L30" i="30"/>
  <c r="L32" i="30" s="1"/>
  <c r="R25" i="30"/>
  <c r="P25" i="30"/>
  <c r="N25" i="30"/>
  <c r="L25" i="30"/>
  <c r="Q24" i="30"/>
  <c r="O24" i="30"/>
  <c r="M24" i="30"/>
  <c r="K24" i="30"/>
  <c r="J24" i="30"/>
  <c r="I24" i="30"/>
  <c r="I36" i="30" s="1"/>
  <c r="H24" i="30"/>
  <c r="G24" i="30"/>
  <c r="R23" i="30"/>
  <c r="P23" i="30"/>
  <c r="N23" i="30"/>
  <c r="L23" i="30"/>
  <c r="R22" i="30"/>
  <c r="P22" i="30"/>
  <c r="N22" i="30"/>
  <c r="L22" i="30"/>
  <c r="R21" i="30"/>
  <c r="P21" i="30"/>
  <c r="N21" i="30"/>
  <c r="L21" i="30"/>
  <c r="R20" i="30"/>
  <c r="P20" i="30"/>
  <c r="N20" i="30"/>
  <c r="L20" i="30"/>
  <c r="R19" i="30"/>
  <c r="P19" i="30"/>
  <c r="N19" i="30"/>
  <c r="L19" i="30"/>
  <c r="R18" i="30"/>
  <c r="P18" i="30"/>
  <c r="N18" i="30"/>
  <c r="L18" i="30"/>
  <c r="R16" i="30"/>
  <c r="P16" i="30"/>
  <c r="N16" i="30"/>
  <c r="N24" i="30" s="1"/>
  <c r="L16" i="30"/>
  <c r="L24" i="30" s="1"/>
  <c r="N29" i="24"/>
  <c r="P29" i="24"/>
  <c r="L29" i="24"/>
  <c r="Q28" i="24"/>
  <c r="Q30" i="24" s="1"/>
  <c r="O28" i="24"/>
  <c r="M28" i="24"/>
  <c r="M30" i="24" s="1"/>
  <c r="J28" i="24"/>
  <c r="I28" i="24"/>
  <c r="H28" i="24"/>
  <c r="R27" i="24"/>
  <c r="P27" i="24"/>
  <c r="N27" i="24"/>
  <c r="L27" i="24"/>
  <c r="G27" i="24"/>
  <c r="G28" i="24" s="1"/>
  <c r="G30" i="24" s="1"/>
  <c r="R26" i="24"/>
  <c r="P26" i="24"/>
  <c r="N26" i="24"/>
  <c r="L26" i="24"/>
  <c r="K14" i="24"/>
  <c r="J14" i="24"/>
  <c r="I14" i="24"/>
  <c r="H14" i="24"/>
  <c r="G14" i="24"/>
  <c r="R13" i="24"/>
  <c r="P13" i="24"/>
  <c r="N13" i="24"/>
  <c r="L13" i="24"/>
  <c r="R12" i="24"/>
  <c r="P12" i="24"/>
  <c r="N12" i="24"/>
  <c r="L12" i="24"/>
  <c r="R11" i="24"/>
  <c r="P11" i="24"/>
  <c r="N11" i="24"/>
  <c r="L11" i="24"/>
  <c r="R10" i="24"/>
  <c r="P10" i="24"/>
  <c r="N10" i="24"/>
  <c r="L10" i="24"/>
  <c r="R9" i="24"/>
  <c r="P9" i="24"/>
  <c r="N9" i="24"/>
  <c r="L9" i="24"/>
  <c r="R8" i="24"/>
  <c r="P8" i="24"/>
  <c r="N8" i="24"/>
  <c r="L8" i="24"/>
  <c r="R7" i="24"/>
  <c r="P7" i="24"/>
  <c r="N7" i="24"/>
  <c r="L7" i="24"/>
  <c r="R6" i="24"/>
  <c r="P6" i="24"/>
  <c r="N6" i="24"/>
  <c r="L6" i="24"/>
  <c r="R5" i="24"/>
  <c r="P5" i="24"/>
  <c r="N5" i="24"/>
  <c r="L5" i="24"/>
  <c r="R4" i="24"/>
  <c r="R14" i="24" s="1"/>
  <c r="P4" i="24"/>
  <c r="P14" i="24" s="1"/>
  <c r="N4" i="24"/>
  <c r="N14" i="24" s="1"/>
  <c r="L4" i="24"/>
  <c r="L14" i="24" s="1"/>
  <c r="K30" i="23"/>
  <c r="N19" i="23"/>
  <c r="O19" i="23" s="1"/>
  <c r="P19" i="23" s="1"/>
  <c r="L19" i="23"/>
  <c r="J18" i="23"/>
  <c r="I18" i="23"/>
  <c r="H18" i="23"/>
  <c r="G18" i="23"/>
  <c r="R17" i="23"/>
  <c r="P17" i="23"/>
  <c r="N17" i="23"/>
  <c r="L17" i="23"/>
  <c r="R15" i="23"/>
  <c r="P15" i="23"/>
  <c r="N15" i="23"/>
  <c r="L15" i="23"/>
  <c r="J14" i="23"/>
  <c r="I14" i="23"/>
  <c r="H14" i="23"/>
  <c r="H30" i="23" s="1"/>
  <c r="G14" i="23"/>
  <c r="R13" i="23"/>
  <c r="P13" i="23"/>
  <c r="N13" i="23"/>
  <c r="L13" i="23"/>
  <c r="R12" i="23"/>
  <c r="P12" i="23"/>
  <c r="N12" i="23"/>
  <c r="L12" i="23"/>
  <c r="R11" i="23"/>
  <c r="P11" i="23"/>
  <c r="N11" i="23"/>
  <c r="L11" i="23"/>
  <c r="R10" i="23"/>
  <c r="P10" i="23"/>
  <c r="N10" i="23"/>
  <c r="L10" i="23"/>
  <c r="R9" i="23"/>
  <c r="P9" i="23"/>
  <c r="P14" i="23" s="1"/>
  <c r="N9" i="23"/>
  <c r="L9" i="23"/>
  <c r="K30" i="20"/>
  <c r="N25" i="20"/>
  <c r="L25" i="20"/>
  <c r="J24" i="20"/>
  <c r="I24" i="20"/>
  <c r="H24" i="20"/>
  <c r="G24" i="20"/>
  <c r="R23" i="20"/>
  <c r="P23" i="20"/>
  <c r="N23" i="20"/>
  <c r="L23" i="20"/>
  <c r="R22" i="20"/>
  <c r="R24" i="20" s="1"/>
  <c r="P22" i="20"/>
  <c r="P24" i="20" s="1"/>
  <c r="N22" i="20"/>
  <c r="L22" i="20"/>
  <c r="R19" i="17"/>
  <c r="P19" i="17"/>
  <c r="N19" i="17"/>
  <c r="L19" i="17"/>
  <c r="J18" i="17"/>
  <c r="I18" i="17"/>
  <c r="H18" i="17"/>
  <c r="G18" i="17"/>
  <c r="R17" i="17"/>
  <c r="P17" i="17"/>
  <c r="N17" i="17"/>
  <c r="N18" i="17" s="1"/>
  <c r="L17" i="17"/>
  <c r="R16" i="17"/>
  <c r="R18" i="17" s="1"/>
  <c r="P16" i="17"/>
  <c r="P18" i="17" s="1"/>
  <c r="N16" i="17"/>
  <c r="L16" i="17"/>
  <c r="Q15" i="17"/>
  <c r="O15" i="17"/>
  <c r="M15" i="17"/>
  <c r="K15" i="17"/>
  <c r="J15" i="17"/>
  <c r="I15" i="17"/>
  <c r="H15" i="17"/>
  <c r="G15" i="17"/>
  <c r="G20" i="17" s="1"/>
  <c r="R14" i="17"/>
  <c r="P14" i="17"/>
  <c r="N14" i="17"/>
  <c r="L14" i="17"/>
  <c r="R13" i="17"/>
  <c r="P13" i="17"/>
  <c r="N13" i="17"/>
  <c r="L13" i="17"/>
  <c r="R12" i="17"/>
  <c r="P12" i="17"/>
  <c r="N12" i="17"/>
  <c r="L12" i="17"/>
  <c r="R11" i="17"/>
  <c r="R15" i="17" s="1"/>
  <c r="P11" i="17"/>
  <c r="P15" i="17" s="1"/>
  <c r="N11" i="17"/>
  <c r="L11" i="17"/>
  <c r="Q10" i="17"/>
  <c r="O10" i="17"/>
  <c r="M10" i="17"/>
  <c r="K10" i="17"/>
  <c r="J10" i="17"/>
  <c r="I10" i="17"/>
  <c r="H10" i="17"/>
  <c r="G10" i="17"/>
  <c r="R9" i="17"/>
  <c r="P9" i="17"/>
  <c r="N9" i="17"/>
  <c r="L9" i="17"/>
  <c r="R8" i="17"/>
  <c r="P8" i="17"/>
  <c r="N8" i="17"/>
  <c r="L8" i="17"/>
  <c r="R7" i="17"/>
  <c r="R10" i="17" s="1"/>
  <c r="P7" i="17"/>
  <c r="P10" i="17" s="1"/>
  <c r="N7" i="17"/>
  <c r="L7" i="17"/>
  <c r="Q6" i="17"/>
  <c r="O6" i="17"/>
  <c r="O20" i="17" s="1"/>
  <c r="M6" i="17"/>
  <c r="K6" i="17"/>
  <c r="J6" i="17"/>
  <c r="J20" i="17" s="1"/>
  <c r="I6" i="17"/>
  <c r="I20" i="17" s="1"/>
  <c r="H6" i="17"/>
  <c r="G6" i="17"/>
  <c r="R5" i="17"/>
  <c r="P5" i="17"/>
  <c r="N5" i="17"/>
  <c r="L5" i="17"/>
  <c r="R4" i="17"/>
  <c r="P4" i="17"/>
  <c r="P6" i="17" s="1"/>
  <c r="N4" i="17"/>
  <c r="N6" i="17" s="1"/>
  <c r="L4" i="17"/>
  <c r="Q31" i="16"/>
  <c r="O31" i="16"/>
  <c r="M31" i="16"/>
  <c r="M32" i="16" s="1"/>
  <c r="K31" i="16"/>
  <c r="K32" i="16" s="1"/>
  <c r="J31" i="16"/>
  <c r="I31" i="16"/>
  <c r="H31" i="16"/>
  <c r="G31" i="16"/>
  <c r="R30" i="16"/>
  <c r="P30" i="16"/>
  <c r="N30" i="16"/>
  <c r="L30" i="16"/>
  <c r="R29" i="16"/>
  <c r="P29" i="16"/>
  <c r="N29" i="16"/>
  <c r="L29" i="16"/>
  <c r="R28" i="16"/>
  <c r="P28" i="16"/>
  <c r="N28" i="16"/>
  <c r="L28" i="16"/>
  <c r="R27" i="16"/>
  <c r="P27" i="16"/>
  <c r="N27" i="16"/>
  <c r="L27" i="16"/>
  <c r="R26" i="16"/>
  <c r="P26" i="16"/>
  <c r="N26" i="16"/>
  <c r="L26" i="16"/>
  <c r="R25" i="16"/>
  <c r="P25" i="16"/>
  <c r="N25" i="16"/>
  <c r="L25" i="16"/>
  <c r="R24" i="16"/>
  <c r="P24" i="16"/>
  <c r="N24" i="16"/>
  <c r="L24" i="16"/>
  <c r="R23" i="16"/>
  <c r="P23" i="16"/>
  <c r="N23" i="16"/>
  <c r="L23" i="16"/>
  <c r="R22" i="16"/>
  <c r="P22" i="16"/>
  <c r="P31" i="16" s="1"/>
  <c r="N22" i="16"/>
  <c r="L22" i="16"/>
  <c r="L31" i="16" s="1"/>
  <c r="N19" i="16"/>
  <c r="O19" i="16" s="1"/>
  <c r="L19" i="16"/>
  <c r="J14" i="16"/>
  <c r="I14" i="16"/>
  <c r="H14" i="16"/>
  <c r="G14" i="16"/>
  <c r="R13" i="16"/>
  <c r="P13" i="16"/>
  <c r="N13" i="16"/>
  <c r="L13" i="16"/>
  <c r="R12" i="16"/>
  <c r="P12" i="16"/>
  <c r="N12" i="16"/>
  <c r="L12" i="16"/>
  <c r="R11" i="16"/>
  <c r="P11" i="16"/>
  <c r="N11" i="16"/>
  <c r="L11" i="16"/>
  <c r="R10" i="16"/>
  <c r="P10" i="16"/>
  <c r="N10" i="16"/>
  <c r="L10" i="16"/>
  <c r="R9" i="16"/>
  <c r="P9" i="16"/>
  <c r="N9" i="16"/>
  <c r="L9" i="16"/>
  <c r="R8" i="16"/>
  <c r="R14" i="16" s="1"/>
  <c r="P8" i="16"/>
  <c r="P14" i="16" s="1"/>
  <c r="N8" i="16"/>
  <c r="L8" i="16"/>
  <c r="H38" i="15"/>
  <c r="I38" i="15"/>
  <c r="J38" i="15"/>
  <c r="K38" i="15"/>
  <c r="M38" i="15"/>
  <c r="O38" i="15"/>
  <c r="Q38" i="15"/>
  <c r="H34" i="15"/>
  <c r="I34" i="15"/>
  <c r="J34" i="15"/>
  <c r="K34" i="15"/>
  <c r="M34" i="15"/>
  <c r="O34" i="15"/>
  <c r="Q34" i="15"/>
  <c r="G34" i="15"/>
  <c r="H31" i="15"/>
  <c r="I31" i="15"/>
  <c r="J31" i="15"/>
  <c r="K31" i="15"/>
  <c r="M31" i="15"/>
  <c r="O31" i="15"/>
  <c r="Q31" i="15"/>
  <c r="G31" i="15"/>
  <c r="H26" i="15"/>
  <c r="I26" i="15"/>
  <c r="J26" i="15"/>
  <c r="K26" i="15"/>
  <c r="M26" i="15"/>
  <c r="O26" i="15"/>
  <c r="Q26" i="15"/>
  <c r="G26" i="15"/>
  <c r="H17" i="15"/>
  <c r="I17" i="15"/>
  <c r="J17" i="15"/>
  <c r="K17" i="15"/>
  <c r="M17" i="15"/>
  <c r="O17" i="15"/>
  <c r="Q17" i="15"/>
  <c r="G17" i="15"/>
  <c r="H33" i="27"/>
  <c r="I33" i="27"/>
  <c r="J33" i="27"/>
  <c r="M33" i="27"/>
  <c r="O33" i="27"/>
  <c r="Q33" i="27"/>
  <c r="G33" i="27"/>
  <c r="H30" i="27"/>
  <c r="I30" i="27"/>
  <c r="J30" i="27"/>
  <c r="K30" i="27"/>
  <c r="O30" i="27"/>
  <c r="Q30" i="27"/>
  <c r="G30" i="27"/>
  <c r="H20" i="27"/>
  <c r="I20" i="27"/>
  <c r="I35" i="27" s="1"/>
  <c r="J20" i="27"/>
  <c r="J35" i="27" s="1"/>
  <c r="K20" i="27"/>
  <c r="M20" i="27"/>
  <c r="O20" i="27"/>
  <c r="Q20" i="27"/>
  <c r="G20" i="27"/>
  <c r="R13" i="27"/>
  <c r="R14" i="27"/>
  <c r="R15" i="27"/>
  <c r="R16" i="27"/>
  <c r="R17" i="27"/>
  <c r="R18" i="27"/>
  <c r="R19" i="27"/>
  <c r="R21" i="27"/>
  <c r="R22" i="27"/>
  <c r="R23" i="27"/>
  <c r="R24" i="27"/>
  <c r="R29" i="27"/>
  <c r="R31" i="27"/>
  <c r="R32" i="27"/>
  <c r="R12" i="27"/>
  <c r="P13" i="27"/>
  <c r="P14" i="27"/>
  <c r="P15" i="27"/>
  <c r="P16" i="27"/>
  <c r="P17" i="27"/>
  <c r="P18" i="27"/>
  <c r="P19" i="27"/>
  <c r="P21" i="27"/>
  <c r="P22" i="27"/>
  <c r="P23" i="27"/>
  <c r="P24" i="27"/>
  <c r="P29" i="27"/>
  <c r="P31" i="27"/>
  <c r="P32" i="27"/>
  <c r="P12" i="27"/>
  <c r="N13" i="27"/>
  <c r="N14" i="27"/>
  <c r="N15" i="27"/>
  <c r="N16" i="27"/>
  <c r="N17" i="27"/>
  <c r="N18" i="27"/>
  <c r="N19" i="27"/>
  <c r="N21" i="27"/>
  <c r="N22" i="27"/>
  <c r="N23" i="27"/>
  <c r="N24" i="27"/>
  <c r="N29" i="27"/>
  <c r="N31" i="27"/>
  <c r="N32" i="27"/>
  <c r="N34" i="27"/>
  <c r="P34" i="27"/>
  <c r="N12" i="27"/>
  <c r="L13" i="27"/>
  <c r="L14" i="27"/>
  <c r="L15" i="27"/>
  <c r="L16" i="27"/>
  <c r="L17" i="27"/>
  <c r="L18" i="27"/>
  <c r="L19" i="27"/>
  <c r="L21" i="27"/>
  <c r="L22" i="27"/>
  <c r="L23" i="27"/>
  <c r="L24" i="27"/>
  <c r="L29" i="27"/>
  <c r="L31" i="27"/>
  <c r="L33" i="27" s="1"/>
  <c r="L34" i="27"/>
  <c r="L12" i="27"/>
  <c r="H30" i="25"/>
  <c r="I30" i="25"/>
  <c r="J30" i="25"/>
  <c r="K30" i="25"/>
  <c r="M30" i="25"/>
  <c r="O30" i="25"/>
  <c r="Q30" i="25"/>
  <c r="H27" i="25"/>
  <c r="I27" i="25"/>
  <c r="J27" i="25"/>
  <c r="K27" i="25"/>
  <c r="M27" i="25"/>
  <c r="O27" i="25"/>
  <c r="Q27" i="25"/>
  <c r="H19" i="25"/>
  <c r="I19" i="25"/>
  <c r="J19" i="25"/>
  <c r="K19" i="25"/>
  <c r="M19" i="25"/>
  <c r="O19" i="25"/>
  <c r="Q19" i="25"/>
  <c r="H15" i="25"/>
  <c r="I15" i="25"/>
  <c r="J15" i="25"/>
  <c r="K15" i="25"/>
  <c r="H8" i="25"/>
  <c r="I8" i="25"/>
  <c r="J8" i="25"/>
  <c r="K8" i="25"/>
  <c r="M8" i="25"/>
  <c r="O8" i="25"/>
  <c r="Q8" i="25"/>
  <c r="R31" i="25"/>
  <c r="R29" i="25"/>
  <c r="R28" i="25"/>
  <c r="N31" i="25"/>
  <c r="L31" i="25"/>
  <c r="G30" i="25"/>
  <c r="P29" i="25"/>
  <c r="N29" i="25"/>
  <c r="N30" i="25" s="1"/>
  <c r="L29" i="25"/>
  <c r="P28" i="25"/>
  <c r="P30" i="25" s="1"/>
  <c r="N28" i="25"/>
  <c r="L28" i="25"/>
  <c r="G19" i="25"/>
  <c r="R18" i="25"/>
  <c r="P18" i="25"/>
  <c r="N18" i="25"/>
  <c r="L18" i="25"/>
  <c r="R17" i="25"/>
  <c r="P17" i="25"/>
  <c r="N17" i="25"/>
  <c r="L17" i="25"/>
  <c r="R16" i="25"/>
  <c r="R19" i="25" s="1"/>
  <c r="P16" i="25"/>
  <c r="P19" i="25" s="1"/>
  <c r="N16" i="25"/>
  <c r="L16" i="25"/>
  <c r="G27" i="25"/>
  <c r="R26" i="25"/>
  <c r="P26" i="25"/>
  <c r="N26" i="25"/>
  <c r="L26" i="25"/>
  <c r="R25" i="25"/>
  <c r="P25" i="25"/>
  <c r="N25" i="25"/>
  <c r="L25" i="25"/>
  <c r="R24" i="25"/>
  <c r="P24" i="25"/>
  <c r="N24" i="25"/>
  <c r="L24" i="25"/>
  <c r="R23" i="25"/>
  <c r="P23" i="25"/>
  <c r="N23" i="25"/>
  <c r="L23" i="25"/>
  <c r="R22" i="25"/>
  <c r="P22" i="25"/>
  <c r="N22" i="25"/>
  <c r="L22" i="25"/>
  <c r="R21" i="25"/>
  <c r="P21" i="25"/>
  <c r="N21" i="25"/>
  <c r="L21" i="25"/>
  <c r="R20" i="25"/>
  <c r="R27" i="25" s="1"/>
  <c r="P20" i="25"/>
  <c r="P27" i="25" s="1"/>
  <c r="N20" i="25"/>
  <c r="N27" i="25" s="1"/>
  <c r="G15" i="25"/>
  <c r="R14" i="25"/>
  <c r="P14" i="25"/>
  <c r="N14" i="25"/>
  <c r="L14" i="25"/>
  <c r="R13" i="25"/>
  <c r="P13" i="25"/>
  <c r="N13" i="25"/>
  <c r="L13" i="25"/>
  <c r="R12" i="25"/>
  <c r="P12" i="25"/>
  <c r="N12" i="25"/>
  <c r="L12" i="25"/>
  <c r="R11" i="25"/>
  <c r="P11" i="25"/>
  <c r="N11" i="25"/>
  <c r="L11" i="25"/>
  <c r="R10" i="25"/>
  <c r="R15" i="25" s="1"/>
  <c r="P10" i="25"/>
  <c r="P15" i="25" s="1"/>
  <c r="N10" i="25"/>
  <c r="L10" i="25"/>
  <c r="L15" i="25" s="1"/>
  <c r="R9" i="25"/>
  <c r="P9" i="25"/>
  <c r="N9" i="25"/>
  <c r="L9" i="25"/>
  <c r="G7" i="25"/>
  <c r="G8" i="25" s="1"/>
  <c r="R5" i="25"/>
  <c r="P5" i="25"/>
  <c r="P8" i="25" s="1"/>
  <c r="N5" i="25"/>
  <c r="L5" i="25"/>
  <c r="L8" i="25" s="1"/>
  <c r="R16" i="15"/>
  <c r="P16" i="15"/>
  <c r="N16" i="15"/>
  <c r="L16" i="15"/>
  <c r="R15" i="15"/>
  <c r="P15" i="15"/>
  <c r="N15" i="15"/>
  <c r="L15" i="15"/>
  <c r="R14" i="15"/>
  <c r="P14" i="15"/>
  <c r="N14" i="15"/>
  <c r="L14" i="15"/>
  <c r="R13" i="15"/>
  <c r="P13" i="15"/>
  <c r="N13" i="15"/>
  <c r="L13" i="15"/>
  <c r="R12" i="15"/>
  <c r="P12" i="15"/>
  <c r="N12" i="15"/>
  <c r="G38" i="15"/>
  <c r="G39" i="15" s="1"/>
  <c r="R37" i="15"/>
  <c r="P37" i="15"/>
  <c r="N37" i="15"/>
  <c r="L37" i="15"/>
  <c r="R36" i="15"/>
  <c r="P36" i="15"/>
  <c r="P38" i="15" s="1"/>
  <c r="N36" i="15"/>
  <c r="N38" i="15" s="1"/>
  <c r="L36" i="15"/>
  <c r="L38" i="15" s="1"/>
  <c r="R35" i="15"/>
  <c r="P35" i="15"/>
  <c r="N35" i="15"/>
  <c r="L35" i="15"/>
  <c r="R33" i="15"/>
  <c r="P33" i="15"/>
  <c r="N33" i="15"/>
  <c r="L33" i="15"/>
  <c r="R32" i="15"/>
  <c r="P32" i="15"/>
  <c r="P34" i="15" s="1"/>
  <c r="N32" i="15"/>
  <c r="N34" i="15" s="1"/>
  <c r="L32" i="15"/>
  <c r="L34" i="15" s="1"/>
  <c r="R30" i="15"/>
  <c r="P30" i="15"/>
  <c r="N30" i="15"/>
  <c r="L30" i="15"/>
  <c r="R29" i="15"/>
  <c r="P29" i="15"/>
  <c r="N29" i="15"/>
  <c r="L29" i="15"/>
  <c r="R28" i="15"/>
  <c r="P28" i="15"/>
  <c r="P31" i="15" s="1"/>
  <c r="N28" i="15"/>
  <c r="L28" i="15"/>
  <c r="R27" i="15"/>
  <c r="P27" i="15"/>
  <c r="N27" i="15"/>
  <c r="L27" i="15"/>
  <c r="R25" i="15"/>
  <c r="P25" i="15"/>
  <c r="N25" i="15"/>
  <c r="L25" i="15"/>
  <c r="R24" i="15"/>
  <c r="P24" i="15"/>
  <c r="N24" i="15"/>
  <c r="L24" i="15"/>
  <c r="R23" i="15"/>
  <c r="P23" i="15"/>
  <c r="N23" i="15"/>
  <c r="L23" i="15"/>
  <c r="R22" i="15"/>
  <c r="P22" i="15"/>
  <c r="N22" i="15"/>
  <c r="L22" i="15"/>
  <c r="R21" i="15"/>
  <c r="P21" i="15"/>
  <c r="N21" i="15"/>
  <c r="L21" i="15"/>
  <c r="R20" i="15"/>
  <c r="P20" i="15"/>
  <c r="N20" i="15"/>
  <c r="L20" i="15"/>
  <c r="R19" i="15"/>
  <c r="P19" i="15"/>
  <c r="N19" i="15"/>
  <c r="L19" i="15"/>
  <c r="R18" i="15"/>
  <c r="P18" i="15"/>
  <c r="N18" i="15"/>
  <c r="L18" i="15"/>
  <c r="P31" i="25"/>
  <c r="N28" i="24"/>
  <c r="O30" i="24"/>
  <c r="R25" i="20"/>
  <c r="P7" i="16"/>
  <c r="R7" i="16"/>
  <c r="N7" i="16"/>
  <c r="R31" i="16"/>
  <c r="N33" i="27"/>
  <c r="J20" i="31"/>
  <c r="R15" i="31"/>
  <c r="N15" i="25"/>
  <c r="N26" i="29"/>
  <c r="N14" i="29"/>
  <c r="R29" i="24"/>
  <c r="K30" i="24"/>
  <c r="P18" i="23"/>
  <c r="L35" i="30"/>
  <c r="P29" i="20"/>
  <c r="R29" i="20"/>
  <c r="R34" i="27"/>
  <c r="O19" i="31"/>
  <c r="P16" i="31"/>
  <c r="P19" i="31" s="1"/>
  <c r="Q19" i="31"/>
  <c r="R16" i="31"/>
  <c r="R20" i="28"/>
  <c r="H32" i="25"/>
  <c r="I32" i="16"/>
  <c r="S24" i="28"/>
  <c r="S25" i="28" s="1"/>
  <c r="P10" i="31"/>
  <c r="N10" i="17"/>
  <c r="R6" i="17"/>
  <c r="G30" i="23" l="1"/>
  <c r="H20" i="31"/>
  <c r="P20" i="17"/>
  <c r="H36" i="30"/>
  <c r="N17" i="29"/>
  <c r="H27" i="29"/>
  <c r="S6" i="32"/>
  <c r="S7" i="32"/>
  <c r="S8" i="32"/>
  <c r="L15" i="17"/>
  <c r="H30" i="24"/>
  <c r="N7" i="20"/>
  <c r="N29" i="23"/>
  <c r="T24" i="28"/>
  <c r="T25" i="28" s="1"/>
  <c r="R25" i="28"/>
  <c r="N8" i="25"/>
  <c r="R33" i="27"/>
  <c r="M35" i="27"/>
  <c r="G35" i="27"/>
  <c r="G32" i="16"/>
  <c r="S10" i="23"/>
  <c r="S13" i="23"/>
  <c r="N18" i="23"/>
  <c r="S17" i="23"/>
  <c r="P18" i="16"/>
  <c r="R14" i="29"/>
  <c r="T19" i="32"/>
  <c r="N13" i="20"/>
  <c r="I32" i="25"/>
  <c r="J32" i="16"/>
  <c r="N31" i="16"/>
  <c r="H32" i="16"/>
  <c r="H20" i="17"/>
  <c r="Q20" i="17"/>
  <c r="L17" i="29"/>
  <c r="G27" i="29"/>
  <c r="N19" i="31"/>
  <c r="N15" i="17"/>
  <c r="P23" i="28"/>
  <c r="P25" i="28" s="1"/>
  <c r="N23" i="28"/>
  <c r="N20" i="28"/>
  <c r="N10" i="28"/>
  <c r="R25" i="24"/>
  <c r="M36" i="30"/>
  <c r="R17" i="15"/>
  <c r="Q35" i="27"/>
  <c r="L10" i="27"/>
  <c r="R20" i="31"/>
  <c r="R19" i="31"/>
  <c r="L10" i="31"/>
  <c r="L20" i="31" s="1"/>
  <c r="L30" i="25"/>
  <c r="L27" i="25"/>
  <c r="N19" i="25"/>
  <c r="N20" i="17"/>
  <c r="M20" i="17"/>
  <c r="K20" i="17"/>
  <c r="L10" i="17"/>
  <c r="L6" i="17"/>
  <c r="L20" i="17" s="1"/>
  <c r="R26" i="29"/>
  <c r="N27" i="29"/>
  <c r="L26" i="29"/>
  <c r="L14" i="29"/>
  <c r="R18" i="23"/>
  <c r="S18" i="23" s="1"/>
  <c r="L13" i="20"/>
  <c r="N14" i="16"/>
  <c r="N32" i="16" s="1"/>
  <c r="S32" i="16" s="1"/>
  <c r="P17" i="15"/>
  <c r="N24" i="20"/>
  <c r="I30" i="20"/>
  <c r="T21" i="32"/>
  <c r="T17" i="32"/>
  <c r="L18" i="23"/>
  <c r="I30" i="23"/>
  <c r="R14" i="23"/>
  <c r="P29" i="23"/>
  <c r="P30" i="23" s="1"/>
  <c r="L20" i="27"/>
  <c r="K35" i="27"/>
  <c r="L19" i="31"/>
  <c r="K32" i="25"/>
  <c r="L18" i="17"/>
  <c r="L28" i="24"/>
  <c r="L14" i="23"/>
  <c r="L24" i="20"/>
  <c r="L30" i="20" s="1"/>
  <c r="L14" i="16"/>
  <c r="L32" i="16" s="1"/>
  <c r="O39" i="15"/>
  <c r="I39" i="15"/>
  <c r="K39" i="15"/>
  <c r="R26" i="15"/>
  <c r="Q39" i="15"/>
  <c r="J39" i="15"/>
  <c r="R34" i="15"/>
  <c r="N17" i="15"/>
  <c r="L17" i="15"/>
  <c r="N31" i="15"/>
  <c r="L31" i="15"/>
  <c r="M39" i="15"/>
  <c r="H39" i="15"/>
  <c r="N20" i="27"/>
  <c r="P33" i="27"/>
  <c r="R30" i="27"/>
  <c r="R20" i="27"/>
  <c r="H35" i="27"/>
  <c r="N30" i="27"/>
  <c r="L30" i="27"/>
  <c r="P30" i="27"/>
  <c r="P20" i="27"/>
  <c r="O35" i="27"/>
  <c r="P10" i="27"/>
  <c r="N14" i="31"/>
  <c r="N20" i="31" s="1"/>
  <c r="Q32" i="25"/>
  <c r="R8" i="25"/>
  <c r="L19" i="25"/>
  <c r="R30" i="25"/>
  <c r="O32" i="25"/>
  <c r="G32" i="25"/>
  <c r="J32" i="25"/>
  <c r="M32" i="25"/>
  <c r="N32" i="25"/>
  <c r="R32" i="25"/>
  <c r="P32" i="25"/>
  <c r="R20" i="17"/>
  <c r="P27" i="29"/>
  <c r="R28" i="24"/>
  <c r="J30" i="24"/>
  <c r="P28" i="24"/>
  <c r="I30" i="24"/>
  <c r="L25" i="24"/>
  <c r="N25" i="24"/>
  <c r="N30" i="24" s="1"/>
  <c r="P25" i="24"/>
  <c r="S9" i="23"/>
  <c r="R29" i="23"/>
  <c r="N14" i="23"/>
  <c r="S14" i="23" s="1"/>
  <c r="S12" i="23"/>
  <c r="S15" i="23"/>
  <c r="L29" i="23"/>
  <c r="S11" i="23"/>
  <c r="J30" i="23"/>
  <c r="Q19" i="23"/>
  <c r="R19" i="23" s="1"/>
  <c r="S19" i="23" s="1"/>
  <c r="P24" i="30"/>
  <c r="R24" i="30"/>
  <c r="R36" i="30" s="1"/>
  <c r="P15" i="30"/>
  <c r="J36" i="30"/>
  <c r="Q36" i="30"/>
  <c r="N36" i="30"/>
  <c r="O36" i="30"/>
  <c r="P29" i="30"/>
  <c r="L36" i="30"/>
  <c r="K36" i="30"/>
  <c r="G36" i="30"/>
  <c r="P30" i="20"/>
  <c r="R30" i="20"/>
  <c r="J30" i="20"/>
  <c r="N29" i="20"/>
  <c r="N30" i="20" s="1"/>
  <c r="G30" i="20"/>
  <c r="P19" i="16"/>
  <c r="Q19" i="16" s="1"/>
  <c r="O32" i="16"/>
  <c r="P32" i="16"/>
  <c r="R38" i="15"/>
  <c r="N26" i="15"/>
  <c r="R31" i="15"/>
  <c r="P26" i="15"/>
  <c r="L26" i="15"/>
  <c r="R27" i="29" l="1"/>
  <c r="R30" i="24"/>
  <c r="N25" i="28"/>
  <c r="L30" i="24"/>
  <c r="N35" i="27"/>
  <c r="R35" i="27"/>
  <c r="P35" i="27"/>
  <c r="S20" i="31"/>
  <c r="L32" i="25"/>
  <c r="S27" i="29"/>
  <c r="L27" i="29"/>
  <c r="L30" i="23"/>
  <c r="P39" i="15"/>
  <c r="N30" i="23"/>
  <c r="S29" i="23"/>
  <c r="S30" i="23" s="1"/>
  <c r="R30" i="23"/>
  <c r="L35" i="27"/>
  <c r="N39" i="15"/>
  <c r="L39" i="15"/>
  <c r="R39" i="15"/>
  <c r="P30" i="24"/>
  <c r="P36" i="30"/>
  <c r="R19" i="16"/>
  <c r="Q32" i="16"/>
</calcChain>
</file>

<file path=xl/sharedStrings.xml><?xml version="1.0" encoding="utf-8"?>
<sst xmlns="http://schemas.openxmlformats.org/spreadsheetml/2006/main" count="766" uniqueCount="174">
  <si>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</si>
  <si>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</si>
  <si>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</si>
  <si>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</si>
  <si>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</si>
  <si>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</si>
  <si>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</si>
  <si>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</si>
  <si>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</si>
  <si>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</si>
  <si>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</si>
  <si>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</si>
  <si>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</si>
  <si>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Капуста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</si>
  <si>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</si>
  <si>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</si>
  <si>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</si>
  <si>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</si>
  <si>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</si>
  <si>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</si>
  <si>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</si>
  <si>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</si>
  <si>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</si>
  <si>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</si>
  <si>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</si>
  <si>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</si>
  <si>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Дрожжи</t>
  </si>
  <si>
    <t>Яйцо для смазки</t>
  </si>
  <si>
    <t>хлеб</t>
  </si>
  <si>
    <t>№10</t>
  </si>
  <si>
    <t>№442</t>
  </si>
  <si>
    <t>№326</t>
  </si>
  <si>
    <t>Картофель</t>
  </si>
  <si>
    <t>№103</t>
  </si>
  <si>
    <t>Свекла</t>
  </si>
  <si>
    <t>Фарш: капуста</t>
  </si>
  <si>
    <t>Лук репчатый</t>
  </si>
  <si>
    <t>Крупа рисовая</t>
  </si>
  <si>
    <t>№29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</si>
  <si>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</si>
  <si>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</si>
  <si>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</si>
  <si>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</si>
  <si>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</si>
  <si>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</si>
  <si>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</si>
  <si>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Согласовано:</t>
  </si>
  <si>
    <t>Масло слив</t>
  </si>
  <si>
    <t>200/7</t>
  </si>
  <si>
    <t>№416</t>
  </si>
  <si>
    <t>№610</t>
  </si>
  <si>
    <t>Говядина</t>
  </si>
  <si>
    <t>Жир-сырец</t>
  </si>
  <si>
    <t>Сухари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</si>
  <si>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</si>
  <si>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</si>
  <si>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</si>
  <si>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</si>
  <si>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</si>
  <si>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</si>
  <si>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>яйцо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</si>
  <si>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</si>
  <si>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</si>
  <si>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</si>
  <si>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</si>
  <si>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</si>
  <si>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</si>
  <si>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</si>
  <si>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</si>
  <si>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</si>
  <si>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</si>
  <si>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</si>
  <si>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</si>
  <si>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</si>
  <si>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</si>
  <si>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</si>
  <si>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</si>
  <si>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</si>
  <si>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молоко</t>
  </si>
  <si>
    <t>дрожжи</t>
  </si>
  <si>
    <t xml:space="preserve">свекла </t>
  </si>
  <si>
    <t xml:space="preserve">картофельное пюре </t>
  </si>
  <si>
    <t xml:space="preserve">картофель </t>
  </si>
  <si>
    <t xml:space="preserve">молоко </t>
  </si>
  <si>
    <t xml:space="preserve">винегрет овощной </t>
  </si>
  <si>
    <t>лук репчатый</t>
  </si>
  <si>
    <t>огурцы сол.</t>
  </si>
  <si>
    <t>крупа рисовая</t>
  </si>
  <si>
    <t xml:space="preserve">масло сливочное </t>
  </si>
  <si>
    <t>мука</t>
  </si>
  <si>
    <t xml:space="preserve">Плов с мясом говядины </t>
  </si>
  <si>
    <t>мясо (говядины)</t>
  </si>
  <si>
    <t xml:space="preserve">морковь </t>
  </si>
  <si>
    <t>томат-пюре</t>
  </si>
  <si>
    <t>масса туш мяса</t>
  </si>
  <si>
    <t xml:space="preserve"> масса гарнира</t>
  </si>
  <si>
    <t>каша "Дружба"</t>
  </si>
  <si>
    <t xml:space="preserve">пшено </t>
  </si>
  <si>
    <t>сметана</t>
  </si>
  <si>
    <t>250/25</t>
  </si>
  <si>
    <t>№102</t>
  </si>
  <si>
    <t xml:space="preserve">коржики молочные </t>
  </si>
  <si>
    <t>№273</t>
  </si>
  <si>
    <t xml:space="preserve">икра морковная </t>
  </si>
  <si>
    <t>ватрушки с творогом</t>
  </si>
  <si>
    <t>фарш: творог</t>
  </si>
  <si>
    <t>Мясо</t>
  </si>
  <si>
    <t>Мука пшеничная</t>
  </si>
  <si>
    <t>специи</t>
  </si>
  <si>
    <t>Курица"Охлажденная"</t>
  </si>
  <si>
    <t>Курица"Охлажденная" тушеная</t>
  </si>
  <si>
    <t>50</t>
  </si>
  <si>
    <t>Биточки из говядины</t>
  </si>
  <si>
    <t>Чай  с сахаром</t>
  </si>
  <si>
    <t>Крупа пшеничная</t>
  </si>
  <si>
    <t>№459</t>
  </si>
  <si>
    <t>Соус томатный</t>
  </si>
  <si>
    <t>Бульон</t>
  </si>
  <si>
    <t>№196</t>
  </si>
  <si>
    <t>Рассольник домашний</t>
  </si>
  <si>
    <t>Огурцы соленые</t>
  </si>
  <si>
    <t>Сметана 15% ж</t>
  </si>
  <si>
    <t>Рыба тушеная</t>
  </si>
  <si>
    <t>рыбные изделия</t>
  </si>
  <si>
    <t>Каша пшеничная</t>
  </si>
  <si>
    <t>№206</t>
  </si>
  <si>
    <t>Суп  гороховый</t>
  </si>
  <si>
    <t>Горох лущеный</t>
  </si>
  <si>
    <t>Мясо курицы</t>
  </si>
  <si>
    <t>100</t>
  </si>
  <si>
    <t>каша молочная рисовая</t>
  </si>
  <si>
    <t xml:space="preserve">Буккен с  капустой </t>
  </si>
  <si>
    <t>Молоко йодированное</t>
  </si>
  <si>
    <t>Свекла с растительным маслом</t>
  </si>
  <si>
    <t>Вафли</t>
  </si>
  <si>
    <t>Какао с молоком</t>
  </si>
  <si>
    <t>Какао</t>
  </si>
  <si>
    <t>Печенье</t>
  </si>
  <si>
    <t>печенье</t>
  </si>
  <si>
    <t>салат свекольный</t>
  </si>
  <si>
    <t>Макароны отварные</t>
  </si>
  <si>
    <t>Или томат.паста</t>
  </si>
  <si>
    <t>Масса тушен.мяса</t>
  </si>
  <si>
    <t>50/50</t>
  </si>
  <si>
    <t>Кофейный напиток</t>
  </si>
  <si>
    <t>Кисель</t>
  </si>
  <si>
    <t>Кофейный напит.</t>
  </si>
  <si>
    <t>Каша манная молочная</t>
  </si>
  <si>
    <t>маннка</t>
  </si>
  <si>
    <t>Компот из св.яблок</t>
  </si>
  <si>
    <t>творог</t>
  </si>
  <si>
    <t>Запеканка рисовая с творогом</t>
  </si>
  <si>
    <t>Салат из св.капусты</t>
  </si>
  <si>
    <t>Каша молочная геркулесовая</t>
  </si>
  <si>
    <t>Геркулес</t>
  </si>
  <si>
    <t>Масло слив.</t>
  </si>
  <si>
    <t>Сыр</t>
  </si>
  <si>
    <t>Сыр гол.</t>
  </si>
  <si>
    <t>Ватрушка с повидлом</t>
  </si>
  <si>
    <t>повидло</t>
  </si>
  <si>
    <t>масло раст.</t>
  </si>
  <si>
    <t>Сочни с творогом</t>
  </si>
  <si>
    <t>Масса порцый обучающихся   возрастных</t>
  </si>
  <si>
    <t>в граммах           двух          групп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</si>
  <si>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</si>
  <si>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</si>
  <si>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</si>
  <si>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</si>
  <si>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</si>
  <si>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яблоко</t>
  </si>
  <si>
    <t>Примерное двухнедельное меню школьных завтраков  для организации питания детей , с 5 по11 класс.</t>
  </si>
  <si>
    <t>Хлеб ржаной</t>
  </si>
  <si>
    <t>рыбные изделия(филе)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</si>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</sst>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00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2" fontId="20" fillId="26" borderId="15" xfId="0" applyNumberFormat="1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vertical="top" wrapText="1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164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1" fontId="25" fillId="27" borderId="10" xfId="36" applyNumberFormat="1" applyFont="1" applyFill="1" applyBorder="1" applyAlignment="1">
      <alignment horizontal="left" vertical="top" wrapText="1"/>
    </xf>
    <xf numFmtId="0" fontId="19" fillId="28" borderId="10" xfId="0" applyFont="1" applyFill="1" applyBorder="1" applyAlignment="1">
      <alignment horizontal="left" vertical="top" wrapText="1"/>
    </xf>
    <xf numFmtId="1" fontId="33" fillId="28" borderId="10" xfId="0" applyNumberFormat="1" applyFont="1" applyFill="1" applyBorder="1" applyAlignment="1">
      <alignment horizontal="left"/>
    </xf>
    <xf numFmtId="2" fontId="20" fillId="29" borderId="10" xfId="0" applyNumberFormat="1" applyFont="1" applyFill="1" applyBorder="1" applyAlignment="1">
      <alignment vertical="top" wrapText="1"/>
    </xf>
    <xf numFmtId="2" fontId="20" fillId="29" borderId="10" xfId="0" applyNumberFormat="1" applyFont="1" applyFill="1" applyBorder="1" applyAlignment="1">
      <alignment horizontal="left" vertical="top" wrapText="1"/>
    </xf>
    <xf numFmtId="2" fontId="20" fillId="29" borderId="10" xfId="0" applyNumberFormat="1" applyFont="1" applyFill="1" applyBorder="1" applyAlignment="1"/>
    <xf numFmtId="164" fontId="19" fillId="26" borderId="10" xfId="0" applyNumberFormat="1" applyFont="1" applyFill="1" applyBorder="1" applyAlignment="1">
      <alignment horizontal="left"/>
    </xf>
    <xf numFmtId="2" fontId="23" fillId="29" borderId="10" xfId="0" applyNumberFormat="1" applyFont="1" applyFill="1" applyBorder="1"/>
    <xf numFmtId="164" fontId="0" fillId="29" borderId="10" xfId="0" applyNumberFormat="1" applyFill="1" applyBorder="1"/>
    <xf numFmtId="164" fontId="28" fillId="29" borderId="10" xfId="0" applyNumberFormat="1" applyFont="1" applyFill="1" applyBorder="1" applyAlignment="1">
      <alignment horizontal="left" vertical="top" wrapText="1"/>
    </xf>
    <xf numFmtId="2" fontId="30" fillId="29" borderId="10" xfId="0" applyNumberFormat="1" applyFont="1" applyFill="1" applyBorder="1"/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2" fontId="20" fillId="26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2" fontId="20" fillId="29" borderId="10" xfId="0" applyNumberFormat="1" applyFont="1" applyFill="1" applyBorder="1" applyAlignment="1">
      <alignment horizontal="center" vertical="center"/>
    </xf>
    <xf numFmtId="165" fontId="20" fillId="3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164" fontId="20" fillId="29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25" fillId="0" borderId="17" xfId="36" applyFont="1" applyFill="1" applyBorder="1" applyAlignment="1">
      <alignment vertical="top" wrapText="1"/>
    </xf>
    <xf numFmtId="0" fontId="25" fillId="0" borderId="19" xfId="36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164" fontId="35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right"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2" fontId="20" fillId="31" borderId="10" xfId="0" applyNumberFormat="1" applyFont="1" applyFill="1" applyBorder="1" applyAlignment="1">
      <alignment horizontal="left" vertical="top" wrapText="1"/>
    </xf>
    <xf numFmtId="2" fontId="20" fillId="0" borderId="10" xfId="0" applyNumberFormat="1" applyFont="1" applyFill="1" applyBorder="1" applyAlignment="1">
      <alignment vertical="top" wrapText="1"/>
    </xf>
    <xf numFmtId="164" fontId="20" fillId="0" borderId="10" xfId="0" applyNumberFormat="1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vertical="top" wrapText="1"/>
    </xf>
    <xf numFmtId="2" fontId="22" fillId="31" borderId="10" xfId="0" applyNumberFormat="1" applyFont="1" applyFill="1" applyBorder="1" applyAlignment="1">
      <alignment horizontal="left" wrapText="1"/>
    </xf>
    <xf numFmtId="0" fontId="19" fillId="0" borderId="22" xfId="0" applyFont="1" applyFill="1" applyBorder="1" applyAlignment="1">
      <alignment horizontal="left"/>
    </xf>
    <xf numFmtId="0" fontId="19" fillId="0" borderId="23" xfId="0" applyFont="1" applyFill="1" applyBorder="1" applyAlignment="1">
      <alignment horizontal="left"/>
    </xf>
    <xf numFmtId="2" fontId="19" fillId="0" borderId="20" xfId="0" applyNumberFormat="1" applyFont="1" applyFill="1" applyBorder="1" applyAlignment="1">
      <alignment horizontal="left"/>
    </xf>
    <xf numFmtId="2" fontId="19" fillId="0" borderId="16" xfId="0" applyNumberFormat="1" applyFont="1" applyFill="1" applyBorder="1" applyAlignment="1">
      <alignment horizontal="left"/>
    </xf>
    <xf numFmtId="0" fontId="19" fillId="0" borderId="24" xfId="0" applyFont="1" applyFill="1" applyBorder="1" applyAlignment="1">
      <alignment horizontal="left"/>
    </xf>
    <xf numFmtId="0" fontId="36" fillId="0" borderId="10" xfId="0" applyFont="1" applyFill="1" applyBorder="1" applyAlignment="1">
      <alignment horizontal="left" vertical="top" wrapText="1"/>
    </xf>
    <xf numFmtId="0" fontId="37" fillId="0" borderId="0" xfId="0" applyFont="1"/>
    <xf numFmtId="2" fontId="38" fillId="0" borderId="10" xfId="0" applyNumberFormat="1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center" vertical="center"/>
    </xf>
    <xf numFmtId="2" fontId="38" fillId="0" borderId="10" xfId="0" applyNumberFormat="1" applyFont="1" applyFill="1" applyBorder="1" applyAlignment="1">
      <alignment horizontal="center" vertical="top" wrapText="1"/>
    </xf>
    <xf numFmtId="2" fontId="22" fillId="0" borderId="10" xfId="0" applyNumberFormat="1" applyFont="1" applyFill="1" applyBorder="1" applyAlignment="1">
      <alignment vertical="top" wrapText="1"/>
    </xf>
    <xf numFmtId="2" fontId="20" fillId="0" borderId="16" xfId="0" applyNumberFormat="1" applyFont="1" applyFill="1" applyBorder="1" applyAlignment="1">
      <alignment horizontal="center"/>
    </xf>
    <xf numFmtId="164" fontId="23" fillId="0" borderId="10" xfId="0" applyNumberFormat="1" applyFont="1" applyBorder="1"/>
    <xf numFmtId="0" fontId="19" fillId="0" borderId="0" xfId="0" applyFont="1" applyFill="1" applyAlignment="1">
      <alignment horizontal="left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8" fillId="0" borderId="1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0" fillId="0" borderId="10" xfId="0" applyBorder="1" applyAlignment="1">
      <alignment vertical="top" wrapText="1"/>
    </xf>
    <xf numFmtId="0" fontId="19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0" xfId="36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pane ySplit="1" topLeftCell="A15" activePane="bottomLeft" state="frozen"/>
      <selection pane="bottomLeft" activeCell="G16" sqref="G16"/>
    </sheetView>
  </sheetViews>
  <sheetFormatPr defaultRowHeight="12.75" x14ac:dyDescent="0.2"/>
  <cols>
    <col min="1" max="1" width="6.85546875" style="16" customWidth="1"/>
    <col min="2" max="2" width="18.5703125" style="16" customWidth="1"/>
    <col min="3" max="3" width="17.28515625" style="16" customWidth="1"/>
    <col min="4" max="4" width="6.42578125" style="16" customWidth="1"/>
    <col min="5" max="5" width="5.85546875" style="16" customWidth="1"/>
    <col min="6" max="6" width="3.7109375" style="16" customWidth="1"/>
    <col min="7" max="7" width="6.7109375" style="16" customWidth="1"/>
    <col min="8" max="8" width="5.42578125" style="16" customWidth="1"/>
    <col min="9" max="9" width="5.5703125" style="16" customWidth="1"/>
    <col min="10" max="10" width="5.85546875" style="16" customWidth="1"/>
    <col min="11" max="12" width="7" style="16" customWidth="1"/>
    <col min="13" max="13" width="5.85546875" style="16" customWidth="1"/>
    <col min="14" max="14" width="6.28515625" style="16" customWidth="1"/>
    <col min="15" max="15" width="6.42578125" style="16" customWidth="1"/>
    <col min="16" max="16" width="5.85546875" style="16" customWidth="1"/>
    <col min="17" max="17" width="6.28515625" style="16" customWidth="1"/>
    <col min="18" max="18" width="6.7109375" style="16" customWidth="1"/>
    <col min="19" max="16384" width="9.140625" style="16"/>
  </cols>
  <sheetData>
    <row r="1" spans="1:18" ht="12.75" customHeight="1" x14ac:dyDescent="0.2">
      <c r="A1" s="38" t="s">
        <v>46</v>
      </c>
      <c r="B1" s="38"/>
      <c r="C1" s="38"/>
      <c r="D1" s="38"/>
      <c r="E1" s="40"/>
      <c r="F1" s="38"/>
      <c r="G1" s="38"/>
      <c r="H1" s="38"/>
      <c r="I1" s="38"/>
      <c r="J1" s="38"/>
      <c r="K1" s="39"/>
      <c r="L1" s="38"/>
      <c r="M1" s="38"/>
      <c r="N1" s="38"/>
      <c r="O1" s="38"/>
      <c r="P1" s="40"/>
      <c r="Q1" s="38"/>
      <c r="R1" s="141"/>
    </row>
    <row r="2" spans="1:18" ht="12.75" customHeight="1" x14ac:dyDescent="0.2">
      <c r="A2" s="38" t="s">
        <v>164</v>
      </c>
      <c r="B2" s="223"/>
      <c r="C2" s="223"/>
      <c r="D2" s="223"/>
      <c r="E2" s="223"/>
      <c r="F2" s="223"/>
      <c r="G2" s="38"/>
      <c r="H2" s="38"/>
      <c r="I2" s="38"/>
      <c r="J2" s="38"/>
      <c r="K2" s="38"/>
      <c r="L2" s="38"/>
      <c r="M2" s="39"/>
      <c r="N2" s="39"/>
      <c r="O2" s="39"/>
      <c r="P2" s="39"/>
      <c r="Q2" s="39"/>
      <c r="R2" s="38"/>
    </row>
    <row r="3" spans="1:18" x14ac:dyDescent="0.2">
      <c r="A3" s="38" t="s">
        <v>165</v>
      </c>
      <c r="B3" s="126"/>
      <c r="C3" s="126"/>
      <c r="D3" s="126"/>
      <c r="E3" s="126"/>
      <c r="F3" s="126"/>
      <c r="G3" s="38"/>
      <c r="H3" s="38"/>
      <c r="I3" s="38"/>
      <c r="J3" s="38"/>
      <c r="K3" s="38"/>
      <c r="L3" s="38"/>
      <c r="M3" s="126"/>
      <c r="N3" s="126"/>
      <c r="O3" s="126"/>
      <c r="P3" s="126"/>
      <c r="Q3" s="126"/>
      <c r="R3" s="38"/>
    </row>
    <row r="4" spans="1:18" x14ac:dyDescent="0.2">
      <c r="A4" s="38" t="s">
        <v>166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 x14ac:dyDescent="0.2">
      <c r="A5" s="38"/>
      <c r="B5" s="38"/>
      <c r="C5" s="38" t="s">
        <v>167</v>
      </c>
      <c r="D5" s="38"/>
      <c r="E5" s="40"/>
      <c r="F5" s="38"/>
      <c r="G5" s="38"/>
      <c r="H5" s="38"/>
      <c r="I5" s="38"/>
      <c r="J5" s="38"/>
      <c r="K5" s="38"/>
      <c r="L5" s="38"/>
      <c r="M5" s="38"/>
      <c r="N5" s="38"/>
      <c r="O5" s="38"/>
      <c r="P5" s="40"/>
      <c r="Q5" s="38"/>
      <c r="R5" s="38"/>
    </row>
    <row r="6" spans="1:18" s="21" customFormat="1" ht="14.25" x14ac:dyDescent="0.2">
      <c r="A6" s="224" t="s">
        <v>170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</row>
    <row r="7" spans="1:18" s="21" customFormat="1" x14ac:dyDescent="0.2">
      <c r="A7" s="225" t="s">
        <v>168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8" s="21" customFormat="1" x14ac:dyDescent="0.2">
      <c r="A8" s="226" t="s">
        <v>42</v>
      </c>
      <c r="B8" s="132" t="s">
        <v>0</v>
      </c>
      <c r="C8" s="226" t="s">
        <v>1</v>
      </c>
      <c r="D8" s="226" t="s">
        <v>2</v>
      </c>
      <c r="E8" s="226" t="s">
        <v>3</v>
      </c>
      <c r="F8" s="226" t="s">
        <v>4</v>
      </c>
      <c r="G8" s="226" t="s">
        <v>5</v>
      </c>
      <c r="H8" s="226" t="s">
        <v>6</v>
      </c>
      <c r="I8" s="226" t="s">
        <v>7</v>
      </c>
      <c r="J8" s="226" t="s">
        <v>8</v>
      </c>
      <c r="K8" s="226" t="s">
        <v>62</v>
      </c>
      <c r="L8" s="226"/>
      <c r="M8" s="227" t="s">
        <v>63</v>
      </c>
      <c r="N8" s="227"/>
      <c r="O8" s="227"/>
      <c r="P8" s="227"/>
      <c r="Q8" s="227"/>
      <c r="R8" s="227"/>
    </row>
    <row r="9" spans="1:18" s="21" customFormat="1" ht="38.25" customHeight="1" x14ac:dyDescent="0.2">
      <c r="A9" s="226"/>
      <c r="B9" s="132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8" t="s">
        <v>64</v>
      </c>
      <c r="N9" s="228"/>
      <c r="O9" s="226" t="s">
        <v>65</v>
      </c>
      <c r="P9" s="226"/>
      <c r="Q9" s="226" t="s">
        <v>66</v>
      </c>
      <c r="R9" s="226"/>
    </row>
    <row r="10" spans="1:18" s="21" customFormat="1" ht="25.5" x14ac:dyDescent="0.2">
      <c r="A10" s="226"/>
      <c r="B10" s="132"/>
      <c r="C10" s="226"/>
      <c r="D10" s="226"/>
      <c r="E10" s="226"/>
      <c r="F10" s="226"/>
      <c r="G10" s="226"/>
      <c r="H10" s="226"/>
      <c r="I10" s="226"/>
      <c r="J10" s="226"/>
      <c r="K10" s="133" t="s">
        <v>43</v>
      </c>
      <c r="L10" s="135" t="s">
        <v>67</v>
      </c>
      <c r="M10" s="133" t="s">
        <v>43</v>
      </c>
      <c r="N10" s="135" t="s">
        <v>67</v>
      </c>
      <c r="O10" s="133" t="s">
        <v>43</v>
      </c>
      <c r="P10" s="41" t="s">
        <v>67</v>
      </c>
      <c r="Q10" s="133" t="s">
        <v>43</v>
      </c>
      <c r="R10" s="135" t="s">
        <v>67</v>
      </c>
    </row>
    <row r="11" spans="1:18" s="21" customFormat="1" x14ac:dyDescent="0.2">
      <c r="A11" s="231" t="s">
        <v>68</v>
      </c>
      <c r="B11" s="231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8" ht="25.5" x14ac:dyDescent="0.2">
      <c r="A12" s="229" t="s">
        <v>29</v>
      </c>
      <c r="B12" s="132" t="s">
        <v>70</v>
      </c>
      <c r="C12" s="127" t="s">
        <v>71</v>
      </c>
      <c r="D12" s="127">
        <v>99.6</v>
      </c>
      <c r="E12" s="127">
        <v>79</v>
      </c>
      <c r="F12" s="133"/>
      <c r="G12" s="133">
        <v>1.4</v>
      </c>
      <c r="H12" s="133"/>
      <c r="I12" s="133">
        <v>3.7</v>
      </c>
      <c r="J12" s="133">
        <v>21.3</v>
      </c>
      <c r="K12" s="133">
        <v>25</v>
      </c>
      <c r="L12" s="41">
        <v>1.98</v>
      </c>
      <c r="M12" s="133"/>
      <c r="N12" s="41">
        <f>D12*M12/1000</f>
        <v>0</v>
      </c>
      <c r="O12" s="135">
        <v>25</v>
      </c>
      <c r="P12" s="41">
        <f>D12*O12/1000</f>
        <v>2.4900000000000002</v>
      </c>
      <c r="Q12" s="135"/>
      <c r="R12" s="135">
        <f>D12*Q12/1000</f>
        <v>0</v>
      </c>
    </row>
    <row r="13" spans="1:18" x14ac:dyDescent="0.2">
      <c r="A13" s="229"/>
      <c r="B13" s="132"/>
      <c r="C13" s="127" t="s">
        <v>72</v>
      </c>
      <c r="D13" s="127">
        <v>12.5</v>
      </c>
      <c r="E13" s="127">
        <v>10</v>
      </c>
      <c r="F13" s="133"/>
      <c r="G13" s="133">
        <v>0.14000000000000001</v>
      </c>
      <c r="H13" s="133"/>
      <c r="I13" s="133">
        <v>0.91</v>
      </c>
      <c r="J13" s="133">
        <v>4.0999999999999996</v>
      </c>
      <c r="K13" s="133">
        <v>25</v>
      </c>
      <c r="L13" s="41">
        <f>D13*K13/1000</f>
        <v>0.3125</v>
      </c>
      <c r="M13" s="133"/>
      <c r="N13" s="41">
        <f>D13*M13/1000</f>
        <v>0</v>
      </c>
      <c r="O13" s="135">
        <v>25</v>
      </c>
      <c r="P13" s="41">
        <f>D13*O13/1000</f>
        <v>0.3125</v>
      </c>
      <c r="Q13" s="135"/>
      <c r="R13" s="135">
        <f>D13*Q13/1000</f>
        <v>0</v>
      </c>
    </row>
    <row r="14" spans="1:18" x14ac:dyDescent="0.2">
      <c r="A14" s="229"/>
      <c r="B14" s="132"/>
      <c r="C14" s="127" t="s">
        <v>73</v>
      </c>
      <c r="D14" s="127">
        <v>12.5</v>
      </c>
      <c r="E14" s="127">
        <v>10</v>
      </c>
      <c r="F14" s="133"/>
      <c r="G14" s="133">
        <v>0.1</v>
      </c>
      <c r="H14" s="133"/>
      <c r="I14" s="133">
        <v>0.7</v>
      </c>
      <c r="J14" s="133">
        <v>3.4</v>
      </c>
      <c r="K14" s="133">
        <v>30</v>
      </c>
      <c r="L14" s="41">
        <f>D14*K14/1000</f>
        <v>0.375</v>
      </c>
      <c r="M14" s="133"/>
      <c r="N14" s="41">
        <f>D14*M14/1000</f>
        <v>0</v>
      </c>
      <c r="O14" s="135">
        <v>30</v>
      </c>
      <c r="P14" s="41">
        <f>D14*O14/1000</f>
        <v>0.375</v>
      </c>
      <c r="Q14" s="135"/>
      <c r="R14" s="135">
        <f>D14*Q14/1000</f>
        <v>0</v>
      </c>
    </row>
    <row r="15" spans="1:18" x14ac:dyDescent="0.2">
      <c r="A15" s="229"/>
      <c r="B15" s="132"/>
      <c r="C15" s="127" t="s">
        <v>74</v>
      </c>
      <c r="D15" s="127">
        <v>5</v>
      </c>
      <c r="E15" s="127">
        <v>5</v>
      </c>
      <c r="F15" s="133"/>
      <c r="G15" s="133"/>
      <c r="H15" s="133"/>
      <c r="I15" s="133">
        <v>4.9000000000000004</v>
      </c>
      <c r="J15" s="133">
        <v>18.899999999999999</v>
      </c>
      <c r="K15" s="133">
        <v>51.1</v>
      </c>
      <c r="L15" s="41">
        <f>D15*K15/1000</f>
        <v>0.2555</v>
      </c>
      <c r="M15" s="133"/>
      <c r="N15" s="41">
        <f>D15*M15/1000</f>
        <v>0</v>
      </c>
      <c r="O15" s="135">
        <v>51.1</v>
      </c>
      <c r="P15" s="41">
        <f>D15*O15/1000</f>
        <v>0.2555</v>
      </c>
      <c r="Q15" s="135">
        <v>51.1</v>
      </c>
      <c r="R15" s="135">
        <f>D15*Q15/1000</f>
        <v>0.2555</v>
      </c>
    </row>
    <row r="16" spans="1:18" ht="19.5" customHeight="1" x14ac:dyDescent="0.2">
      <c r="A16" s="229"/>
      <c r="B16" s="132"/>
      <c r="C16" s="127" t="s">
        <v>75</v>
      </c>
      <c r="D16" s="127">
        <v>5</v>
      </c>
      <c r="E16" s="127">
        <v>5</v>
      </c>
      <c r="F16" s="133"/>
      <c r="G16" s="133"/>
      <c r="H16" s="133">
        <v>4.99</v>
      </c>
      <c r="I16" s="133"/>
      <c r="J16" s="133">
        <v>44.9</v>
      </c>
      <c r="K16" s="133">
        <v>114.49</v>
      </c>
      <c r="L16" s="41">
        <f>D16*K16/1000</f>
        <v>0.5724499999999999</v>
      </c>
      <c r="M16" s="133">
        <v>114.49</v>
      </c>
      <c r="N16" s="41">
        <f>D16*M16/1000</f>
        <v>0.5724499999999999</v>
      </c>
      <c r="O16" s="41">
        <v>114.49</v>
      </c>
      <c r="P16" s="41">
        <f>D16*O16/1000</f>
        <v>0.5724499999999999</v>
      </c>
      <c r="Q16" s="41">
        <v>114.49</v>
      </c>
      <c r="R16" s="135">
        <f>D16*Q16/1000</f>
        <v>0.5724499999999999</v>
      </c>
    </row>
    <row r="17" spans="1:18" x14ac:dyDescent="0.2">
      <c r="A17" s="229"/>
      <c r="B17" s="132"/>
      <c r="C17" s="135" t="s">
        <v>41</v>
      </c>
      <c r="D17" s="135"/>
      <c r="E17" s="135"/>
      <c r="F17" s="135">
        <v>100</v>
      </c>
      <c r="G17" s="44">
        <f t="shared" ref="G17:R17" si="0">SUM(G12:G16)</f>
        <v>1.6400000000000001</v>
      </c>
      <c r="H17" s="44">
        <f t="shared" si="0"/>
        <v>4.99</v>
      </c>
      <c r="I17" s="44">
        <f t="shared" si="0"/>
        <v>10.210000000000001</v>
      </c>
      <c r="J17" s="44">
        <f t="shared" si="0"/>
        <v>92.6</v>
      </c>
      <c r="K17" s="44">
        <f t="shared" si="0"/>
        <v>245.58999999999997</v>
      </c>
      <c r="L17" s="44">
        <f t="shared" si="0"/>
        <v>3.4954499999999999</v>
      </c>
      <c r="M17" s="44">
        <f t="shared" si="0"/>
        <v>114.49</v>
      </c>
      <c r="N17" s="44">
        <f t="shared" si="0"/>
        <v>0.5724499999999999</v>
      </c>
      <c r="O17" s="44">
        <f t="shared" si="0"/>
        <v>245.58999999999997</v>
      </c>
      <c r="P17" s="44">
        <f t="shared" si="0"/>
        <v>4.0054499999999997</v>
      </c>
      <c r="Q17" s="44">
        <f t="shared" si="0"/>
        <v>165.59</v>
      </c>
      <c r="R17" s="44">
        <f t="shared" si="0"/>
        <v>0.82794999999999996</v>
      </c>
    </row>
    <row r="18" spans="1:18" ht="18.75" customHeight="1" x14ac:dyDescent="0.2">
      <c r="A18" s="31" t="s">
        <v>50</v>
      </c>
      <c r="B18" s="232" t="s">
        <v>112</v>
      </c>
      <c r="C18" s="31" t="s">
        <v>51</v>
      </c>
      <c r="D18" s="31">
        <v>34</v>
      </c>
      <c r="E18" s="31">
        <v>25</v>
      </c>
      <c r="F18" s="28"/>
      <c r="G18" s="28">
        <v>6.32</v>
      </c>
      <c r="H18" s="28">
        <v>4.08</v>
      </c>
      <c r="I18" s="28"/>
      <c r="J18" s="28">
        <v>55.59</v>
      </c>
      <c r="K18" s="135">
        <v>399.56</v>
      </c>
      <c r="L18" s="41">
        <f t="shared" ref="L18:L25" si="1">D18*K18/1000</f>
        <v>13.585040000000001</v>
      </c>
      <c r="M18" s="135"/>
      <c r="N18" s="41">
        <f t="shared" ref="N18:N25" si="2">D18*M18/1000</f>
        <v>0</v>
      </c>
      <c r="O18" s="135"/>
      <c r="P18" s="41">
        <f t="shared" ref="P18:P25" si="3">D18*O18/1000</f>
        <v>0</v>
      </c>
      <c r="Q18" s="135">
        <v>399.56</v>
      </c>
      <c r="R18" s="135">
        <f t="shared" ref="R18:R25" si="4">D18*Q18/1000</f>
        <v>13.585040000000001</v>
      </c>
    </row>
    <row r="19" spans="1:18" x14ac:dyDescent="0.2">
      <c r="A19" s="31"/>
      <c r="B19" s="232"/>
      <c r="C19" s="31" t="s">
        <v>52</v>
      </c>
      <c r="D19" s="31">
        <v>4.47</v>
      </c>
      <c r="E19" s="31">
        <v>4.47</v>
      </c>
      <c r="F19" s="28"/>
      <c r="G19" s="28"/>
      <c r="H19" s="28">
        <v>4.46</v>
      </c>
      <c r="I19" s="28"/>
      <c r="J19" s="28">
        <v>40.01</v>
      </c>
      <c r="K19" s="135">
        <v>399.56</v>
      </c>
      <c r="L19" s="41">
        <f t="shared" si="1"/>
        <v>1.7860331999999999</v>
      </c>
      <c r="M19" s="135"/>
      <c r="N19" s="41">
        <f t="shared" si="2"/>
        <v>0</v>
      </c>
      <c r="O19" s="135"/>
      <c r="P19" s="41">
        <f t="shared" si="3"/>
        <v>0</v>
      </c>
      <c r="Q19" s="135">
        <v>399.56</v>
      </c>
      <c r="R19" s="135">
        <f t="shared" si="4"/>
        <v>1.7860331999999999</v>
      </c>
    </row>
    <row r="20" spans="1:18" x14ac:dyDescent="0.2">
      <c r="A20" s="31"/>
      <c r="B20" s="32"/>
      <c r="C20" s="31" t="s">
        <v>36</v>
      </c>
      <c r="D20" s="31">
        <v>0.6</v>
      </c>
      <c r="E20" s="31">
        <v>0.6</v>
      </c>
      <c r="F20" s="28"/>
      <c r="G20" s="28" t="s">
        <v>12</v>
      </c>
      <c r="H20" s="28" t="s">
        <v>12</v>
      </c>
      <c r="I20" s="28" t="s">
        <v>12</v>
      </c>
      <c r="J20" s="28">
        <v>0.21</v>
      </c>
      <c r="K20" s="135">
        <v>25</v>
      </c>
      <c r="L20" s="41">
        <f t="shared" si="1"/>
        <v>1.4999999999999999E-2</v>
      </c>
      <c r="M20" s="135"/>
      <c r="N20" s="41">
        <f t="shared" si="2"/>
        <v>0</v>
      </c>
      <c r="O20" s="135">
        <v>25</v>
      </c>
      <c r="P20" s="41">
        <f t="shared" si="3"/>
        <v>1.4999999999999999E-2</v>
      </c>
      <c r="Q20" s="135"/>
      <c r="R20" s="135">
        <f t="shared" si="4"/>
        <v>0</v>
      </c>
    </row>
    <row r="21" spans="1:18" x14ac:dyDescent="0.2">
      <c r="A21" s="31"/>
      <c r="B21" s="32"/>
      <c r="C21" s="31" t="s">
        <v>53</v>
      </c>
      <c r="D21" s="31">
        <v>1</v>
      </c>
      <c r="E21" s="31">
        <v>2</v>
      </c>
      <c r="F21" s="28"/>
      <c r="G21" s="28">
        <v>0.22</v>
      </c>
      <c r="H21" s="28">
        <v>0.02</v>
      </c>
      <c r="I21" s="28">
        <v>1.44</v>
      </c>
      <c r="J21" s="28">
        <v>6.62</v>
      </c>
      <c r="K21" s="135">
        <v>54.8</v>
      </c>
      <c r="L21" s="41">
        <f t="shared" si="1"/>
        <v>5.4799999999999995E-2</v>
      </c>
      <c r="M21" s="135">
        <v>54.8</v>
      </c>
      <c r="N21" s="41">
        <f t="shared" si="2"/>
        <v>5.4799999999999995E-2</v>
      </c>
      <c r="O21" s="135">
        <v>54.8</v>
      </c>
      <c r="P21" s="41">
        <f t="shared" si="3"/>
        <v>5.4799999999999995E-2</v>
      </c>
      <c r="Q21" s="135"/>
      <c r="R21" s="135">
        <f t="shared" si="4"/>
        <v>0</v>
      </c>
    </row>
    <row r="22" spans="1:18" x14ac:dyDescent="0.2">
      <c r="A22" s="31"/>
      <c r="B22" s="32"/>
      <c r="C22" s="31" t="s">
        <v>171</v>
      </c>
      <c r="D22" s="31">
        <v>7</v>
      </c>
      <c r="E22" s="31">
        <v>7</v>
      </c>
      <c r="F22" s="28"/>
      <c r="G22" s="28">
        <v>0.56999999999999995</v>
      </c>
      <c r="H22" s="28">
        <v>0.06</v>
      </c>
      <c r="I22" s="28">
        <v>0.47</v>
      </c>
      <c r="J22" s="28">
        <v>15.82</v>
      </c>
      <c r="K22" s="135">
        <v>47.72</v>
      </c>
      <c r="L22" s="41">
        <f t="shared" si="1"/>
        <v>0.33403999999999995</v>
      </c>
      <c r="M22" s="135">
        <v>47.72</v>
      </c>
      <c r="N22" s="41">
        <f t="shared" si="2"/>
        <v>0.33403999999999995</v>
      </c>
      <c r="O22" s="135">
        <v>47.72</v>
      </c>
      <c r="P22" s="41">
        <f t="shared" si="3"/>
        <v>0.33403999999999995</v>
      </c>
      <c r="Q22" s="135"/>
      <c r="R22" s="135">
        <f t="shared" si="4"/>
        <v>0</v>
      </c>
    </row>
    <row r="23" spans="1:18" ht="27.75" customHeight="1" x14ac:dyDescent="0.2">
      <c r="A23" s="31"/>
      <c r="B23" s="32"/>
      <c r="C23" s="31" t="s">
        <v>10</v>
      </c>
      <c r="D23" s="31">
        <v>0.6</v>
      </c>
      <c r="E23" s="31">
        <v>0.6</v>
      </c>
      <c r="F23" s="28"/>
      <c r="G23" s="28" t="s">
        <v>12</v>
      </c>
      <c r="H23" s="28" t="s">
        <v>12</v>
      </c>
      <c r="I23" s="28" t="s">
        <v>12</v>
      </c>
      <c r="J23" s="28" t="s">
        <v>12</v>
      </c>
      <c r="K23" s="135">
        <v>9.5</v>
      </c>
      <c r="L23" s="41">
        <f t="shared" si="1"/>
        <v>5.7000000000000002E-3</v>
      </c>
      <c r="M23" s="135">
        <v>9.5</v>
      </c>
      <c r="N23" s="41">
        <f t="shared" si="2"/>
        <v>5.7000000000000002E-3</v>
      </c>
      <c r="O23" s="135">
        <v>9.5</v>
      </c>
      <c r="P23" s="41">
        <f t="shared" si="3"/>
        <v>5.7000000000000002E-3</v>
      </c>
      <c r="Q23" s="135"/>
      <c r="R23" s="135">
        <f t="shared" si="4"/>
        <v>0</v>
      </c>
    </row>
    <row r="24" spans="1:18" x14ac:dyDescent="0.2">
      <c r="A24" s="31"/>
      <c r="B24" s="32"/>
      <c r="C24" s="31" t="s">
        <v>54</v>
      </c>
      <c r="D24" s="31"/>
      <c r="E24" s="31">
        <v>50</v>
      </c>
      <c r="F24" s="28"/>
      <c r="G24" s="28" t="s">
        <v>12</v>
      </c>
      <c r="H24" s="28"/>
      <c r="I24" s="28" t="s">
        <v>12</v>
      </c>
      <c r="J24" s="28" t="s">
        <v>12</v>
      </c>
      <c r="K24" s="135"/>
      <c r="L24" s="41">
        <f t="shared" si="1"/>
        <v>0</v>
      </c>
      <c r="M24" s="135"/>
      <c r="N24" s="41">
        <f t="shared" si="2"/>
        <v>0</v>
      </c>
      <c r="O24" s="135"/>
      <c r="P24" s="41">
        <f t="shared" si="3"/>
        <v>0</v>
      </c>
      <c r="Q24" s="135"/>
      <c r="R24" s="135">
        <f t="shared" si="4"/>
        <v>0</v>
      </c>
    </row>
    <row r="25" spans="1:18" ht="25.5" x14ac:dyDescent="0.2">
      <c r="A25" s="31"/>
      <c r="B25" s="32"/>
      <c r="C25" s="31" t="s">
        <v>15</v>
      </c>
      <c r="D25" s="31">
        <v>2</v>
      </c>
      <c r="E25" s="31">
        <v>2</v>
      </c>
      <c r="F25" s="28"/>
      <c r="G25" s="28" t="s">
        <v>12</v>
      </c>
      <c r="H25" s="28">
        <v>1.99</v>
      </c>
      <c r="I25" s="28" t="s">
        <v>12</v>
      </c>
      <c r="J25" s="28">
        <v>17.98</v>
      </c>
      <c r="K25" s="135">
        <v>114.49</v>
      </c>
      <c r="L25" s="41">
        <f t="shared" si="1"/>
        <v>0.22897999999999999</v>
      </c>
      <c r="M25" s="135">
        <v>114.49</v>
      </c>
      <c r="N25" s="41">
        <f t="shared" si="2"/>
        <v>0.22897999999999999</v>
      </c>
      <c r="O25" s="135"/>
      <c r="P25" s="41">
        <f t="shared" si="3"/>
        <v>0</v>
      </c>
      <c r="Q25" s="135"/>
      <c r="R25" s="135">
        <f t="shared" si="4"/>
        <v>0</v>
      </c>
    </row>
    <row r="26" spans="1:18" x14ac:dyDescent="0.2">
      <c r="A26" s="31"/>
      <c r="B26" s="32"/>
      <c r="C26" s="31"/>
      <c r="D26" s="31"/>
      <c r="E26" s="31"/>
      <c r="F26" s="28">
        <v>41</v>
      </c>
      <c r="G26" s="29">
        <f t="shared" ref="G26:R26" si="5">SUM(G18:G25)</f>
        <v>7.11</v>
      </c>
      <c r="H26" s="29">
        <f t="shared" si="5"/>
        <v>10.61</v>
      </c>
      <c r="I26" s="29">
        <f t="shared" si="5"/>
        <v>1.91</v>
      </c>
      <c r="J26" s="29">
        <f t="shared" si="5"/>
        <v>136.22999999999999</v>
      </c>
      <c r="K26" s="29">
        <f t="shared" si="5"/>
        <v>1050.6299999999999</v>
      </c>
      <c r="L26" s="29">
        <f t="shared" si="5"/>
        <v>16.009593200000001</v>
      </c>
      <c r="M26" s="29">
        <f t="shared" si="5"/>
        <v>226.51</v>
      </c>
      <c r="N26" s="29">
        <f t="shared" si="5"/>
        <v>0.62351999999999996</v>
      </c>
      <c r="O26" s="29">
        <f t="shared" si="5"/>
        <v>137.01999999999998</v>
      </c>
      <c r="P26" s="29">
        <f t="shared" si="5"/>
        <v>0.40953999999999996</v>
      </c>
      <c r="Q26" s="29">
        <f t="shared" si="5"/>
        <v>799.12</v>
      </c>
      <c r="R26" s="29">
        <f t="shared" si="5"/>
        <v>15.371073200000001</v>
      </c>
    </row>
    <row r="27" spans="1:18" x14ac:dyDescent="0.2">
      <c r="A27" s="135"/>
      <c r="B27" s="132"/>
      <c r="C27" s="127"/>
      <c r="D27" s="135"/>
      <c r="E27" s="135"/>
      <c r="F27" s="135"/>
      <c r="G27" s="135"/>
      <c r="H27" s="135"/>
      <c r="I27" s="135"/>
      <c r="J27" s="135"/>
      <c r="K27" s="135"/>
      <c r="L27" s="41">
        <f>D27*K27/1000</f>
        <v>0</v>
      </c>
      <c r="M27" s="135"/>
      <c r="N27" s="41">
        <f>D27*M27/1000</f>
        <v>0</v>
      </c>
      <c r="O27" s="135"/>
      <c r="P27" s="41">
        <f>D27*O27/1000</f>
        <v>0</v>
      </c>
      <c r="Q27" s="135"/>
      <c r="R27" s="135">
        <f>D27*Q27/1000</f>
        <v>0</v>
      </c>
    </row>
    <row r="28" spans="1:18" x14ac:dyDescent="0.2">
      <c r="A28" s="229" t="s">
        <v>16</v>
      </c>
      <c r="B28" s="132" t="s">
        <v>17</v>
      </c>
      <c r="C28" s="127" t="s">
        <v>18</v>
      </c>
      <c r="D28" s="127">
        <v>50</v>
      </c>
      <c r="E28" s="127"/>
      <c r="F28" s="133"/>
      <c r="G28" s="133">
        <v>5.9</v>
      </c>
      <c r="H28" s="133">
        <v>1.65</v>
      </c>
      <c r="I28" s="133">
        <v>30.95</v>
      </c>
      <c r="J28" s="133">
        <v>167.5</v>
      </c>
      <c r="K28" s="133">
        <v>78.150000000000006</v>
      </c>
      <c r="L28" s="41">
        <f>D28*K28/1000</f>
        <v>3.9075000000000006</v>
      </c>
      <c r="M28" s="133">
        <v>78.150000000000006</v>
      </c>
      <c r="N28" s="41">
        <f>D28*M28/1000</f>
        <v>3.9075000000000006</v>
      </c>
      <c r="O28" s="135"/>
      <c r="P28" s="41">
        <f>D28*O28/1000</f>
        <v>0</v>
      </c>
      <c r="Q28" s="135"/>
      <c r="R28" s="135">
        <f>D28*Q28/1000</f>
        <v>0</v>
      </c>
    </row>
    <row r="29" spans="1:18" x14ac:dyDescent="0.2">
      <c r="A29" s="229"/>
      <c r="B29" s="132"/>
      <c r="C29" s="127" t="s">
        <v>11</v>
      </c>
      <c r="D29" s="127">
        <v>5</v>
      </c>
      <c r="E29" s="127"/>
      <c r="F29" s="133"/>
      <c r="G29" s="133">
        <v>0.04</v>
      </c>
      <c r="H29" s="133">
        <v>3.6</v>
      </c>
      <c r="I29" s="133">
        <v>0.06</v>
      </c>
      <c r="J29" s="133">
        <v>33.049999999999997</v>
      </c>
      <c r="K29" s="133">
        <v>504.7</v>
      </c>
      <c r="L29" s="41">
        <f>D29*K29/1000</f>
        <v>2.5234999999999999</v>
      </c>
      <c r="M29" s="133">
        <v>504.7</v>
      </c>
      <c r="N29" s="41">
        <f>D29*M29/1000</f>
        <v>2.5234999999999999</v>
      </c>
      <c r="O29" s="135"/>
      <c r="P29" s="41">
        <f>D29*O29/1000</f>
        <v>0</v>
      </c>
      <c r="Q29" s="135"/>
      <c r="R29" s="135">
        <f>D29*Q29/1000</f>
        <v>0</v>
      </c>
    </row>
    <row r="30" spans="1:18" x14ac:dyDescent="0.2">
      <c r="A30" s="229"/>
      <c r="B30" s="132"/>
      <c r="C30" s="127" t="s">
        <v>10</v>
      </c>
      <c r="D30" s="127">
        <v>0.5</v>
      </c>
      <c r="E30" s="127"/>
      <c r="F30" s="133"/>
      <c r="G30" s="133" t="s">
        <v>12</v>
      </c>
      <c r="H30" s="133" t="s">
        <v>12</v>
      </c>
      <c r="I30" s="133"/>
      <c r="J30" s="133"/>
      <c r="K30" s="133">
        <v>9.5</v>
      </c>
      <c r="L30" s="41">
        <f>D30*K30/1000</f>
        <v>4.7499999999999999E-3</v>
      </c>
      <c r="M30" s="133">
        <v>9.5</v>
      </c>
      <c r="N30" s="41">
        <f>D30*M30/1000</f>
        <v>4.7499999999999999E-3</v>
      </c>
      <c r="O30" s="135"/>
      <c r="P30" s="41">
        <f>D30*O30/1000</f>
        <v>0</v>
      </c>
      <c r="Q30" s="135"/>
      <c r="R30" s="135">
        <f>D30*Q30/1000</f>
        <v>0</v>
      </c>
    </row>
    <row r="31" spans="1:18" x14ac:dyDescent="0.2">
      <c r="A31" s="229"/>
      <c r="B31" s="132"/>
      <c r="C31" s="127" t="s">
        <v>41</v>
      </c>
      <c r="D31" s="127"/>
      <c r="E31" s="127"/>
      <c r="F31" s="133">
        <v>100</v>
      </c>
      <c r="G31" s="44">
        <f t="shared" ref="G31:R31" si="6">SUM(G28:G30)</f>
        <v>5.94</v>
      </c>
      <c r="H31" s="44">
        <f t="shared" si="6"/>
        <v>5.25</v>
      </c>
      <c r="I31" s="44">
        <f t="shared" si="6"/>
        <v>31.009999999999998</v>
      </c>
      <c r="J31" s="44">
        <f t="shared" si="6"/>
        <v>200.55</v>
      </c>
      <c r="K31" s="44">
        <f t="shared" si="6"/>
        <v>592.35</v>
      </c>
      <c r="L31" s="44">
        <f t="shared" si="6"/>
        <v>6.4357500000000005</v>
      </c>
      <c r="M31" s="44">
        <f t="shared" si="6"/>
        <v>592.35</v>
      </c>
      <c r="N31" s="44">
        <f t="shared" si="6"/>
        <v>6.4357500000000005</v>
      </c>
      <c r="O31" s="44">
        <f t="shared" si="6"/>
        <v>0</v>
      </c>
      <c r="P31" s="44">
        <f t="shared" si="6"/>
        <v>0</v>
      </c>
      <c r="Q31" s="44">
        <f t="shared" si="6"/>
        <v>0</v>
      </c>
      <c r="R31" s="44">
        <f t="shared" si="6"/>
        <v>0</v>
      </c>
    </row>
    <row r="32" spans="1:18" ht="15" customHeight="1" x14ac:dyDescent="0.2">
      <c r="A32" s="229" t="s">
        <v>20</v>
      </c>
      <c r="B32" s="233" t="s">
        <v>22</v>
      </c>
      <c r="C32" s="127" t="s">
        <v>21</v>
      </c>
      <c r="D32" s="127">
        <v>1</v>
      </c>
      <c r="E32" s="127">
        <v>1</v>
      </c>
      <c r="F32" s="133"/>
      <c r="G32" s="133">
        <v>0.04</v>
      </c>
      <c r="H32" s="133" t="s">
        <v>12</v>
      </c>
      <c r="I32" s="133" t="s">
        <v>12</v>
      </c>
      <c r="J32" s="133"/>
      <c r="K32" s="133">
        <v>663.97</v>
      </c>
      <c r="L32" s="41">
        <f>D32*K32/1000</f>
        <v>0.66397000000000006</v>
      </c>
      <c r="M32" s="133">
        <v>663.97</v>
      </c>
      <c r="N32" s="41">
        <f>D32*M32/1000</f>
        <v>0.66397000000000006</v>
      </c>
      <c r="O32" s="135"/>
      <c r="P32" s="41">
        <f>D32*O32/1000</f>
        <v>0</v>
      </c>
      <c r="Q32" s="135"/>
      <c r="R32" s="135">
        <f>D32*Q32/1000</f>
        <v>0</v>
      </c>
    </row>
    <row r="33" spans="1:19" x14ac:dyDescent="0.2">
      <c r="A33" s="229"/>
      <c r="B33" s="233"/>
      <c r="C33" s="127" t="s">
        <v>9</v>
      </c>
      <c r="D33" s="127">
        <v>15</v>
      </c>
      <c r="E33" s="127">
        <v>15</v>
      </c>
      <c r="F33" s="133"/>
      <c r="G33" s="133">
        <v>0</v>
      </c>
      <c r="H33" s="133"/>
      <c r="I33" s="133">
        <v>14.9</v>
      </c>
      <c r="J33" s="133">
        <v>58</v>
      </c>
      <c r="K33" s="133">
        <v>51.1</v>
      </c>
      <c r="L33" s="41">
        <f>D33*K33/1000</f>
        <v>0.76649999999999996</v>
      </c>
      <c r="M33" s="133">
        <v>51.1</v>
      </c>
      <c r="N33" s="41">
        <f>D33*M33/1000</f>
        <v>0.76649999999999996</v>
      </c>
      <c r="O33" s="135"/>
      <c r="P33" s="41">
        <f>D33*O33/1000</f>
        <v>0</v>
      </c>
      <c r="Q33" s="135"/>
      <c r="R33" s="135">
        <f>D33*Q33/1000</f>
        <v>0</v>
      </c>
    </row>
    <row r="34" spans="1:19" ht="25.5" x14ac:dyDescent="0.2">
      <c r="A34" s="229"/>
      <c r="B34" s="233"/>
      <c r="C34" s="127" t="s">
        <v>41</v>
      </c>
      <c r="D34" s="127"/>
      <c r="E34" s="127"/>
      <c r="F34" s="133" t="s">
        <v>48</v>
      </c>
      <c r="G34" s="44">
        <f t="shared" ref="G34:R34" si="7">SUM(G32:G33)</f>
        <v>0.04</v>
      </c>
      <c r="H34" s="44">
        <f t="shared" si="7"/>
        <v>0</v>
      </c>
      <c r="I34" s="44">
        <f t="shared" si="7"/>
        <v>14.9</v>
      </c>
      <c r="J34" s="44">
        <f t="shared" si="7"/>
        <v>58</v>
      </c>
      <c r="K34" s="44">
        <f t="shared" si="7"/>
        <v>715.07</v>
      </c>
      <c r="L34" s="44">
        <f t="shared" si="7"/>
        <v>1.4304700000000001</v>
      </c>
      <c r="M34" s="44">
        <f t="shared" si="7"/>
        <v>715.07</v>
      </c>
      <c r="N34" s="44">
        <f t="shared" si="7"/>
        <v>1.4304700000000001</v>
      </c>
      <c r="O34" s="44">
        <f t="shared" si="7"/>
        <v>0</v>
      </c>
      <c r="P34" s="44">
        <f t="shared" si="7"/>
        <v>0</v>
      </c>
      <c r="Q34" s="44">
        <f t="shared" si="7"/>
        <v>0</v>
      </c>
      <c r="R34" s="44">
        <f t="shared" si="7"/>
        <v>0</v>
      </c>
    </row>
    <row r="35" spans="1:19" x14ac:dyDescent="0.2">
      <c r="A35" s="127"/>
      <c r="B35" s="132" t="s">
        <v>28</v>
      </c>
      <c r="C35" s="127" t="s">
        <v>28</v>
      </c>
      <c r="D35" s="127">
        <v>40</v>
      </c>
      <c r="E35" s="127"/>
      <c r="F35" s="133">
        <v>40</v>
      </c>
      <c r="G35" s="43">
        <v>12.16</v>
      </c>
      <c r="H35" s="43">
        <v>1.44</v>
      </c>
      <c r="I35" s="43">
        <v>79.760000000000005</v>
      </c>
      <c r="J35" s="43">
        <v>180.8</v>
      </c>
      <c r="K35" s="44">
        <v>58.81</v>
      </c>
      <c r="L35" s="41">
        <f>D35*K35/1000</f>
        <v>2.3524000000000003</v>
      </c>
      <c r="M35" s="44">
        <v>58.81</v>
      </c>
      <c r="N35" s="41">
        <f>D35*M35/1000</f>
        <v>2.3524000000000003</v>
      </c>
      <c r="O35" s="45"/>
      <c r="P35" s="41">
        <f>D35*O35/1000</f>
        <v>0</v>
      </c>
      <c r="Q35" s="45"/>
      <c r="R35" s="135">
        <f>D35*Q35/1000</f>
        <v>0</v>
      </c>
    </row>
    <row r="36" spans="1:19" x14ac:dyDescent="0.2">
      <c r="A36" s="229"/>
      <c r="B36" s="132" t="s">
        <v>134</v>
      </c>
      <c r="C36" s="127" t="s">
        <v>134</v>
      </c>
      <c r="D36" s="127">
        <v>50</v>
      </c>
      <c r="E36" s="127">
        <v>50</v>
      </c>
      <c r="F36" s="133">
        <v>50</v>
      </c>
      <c r="G36" s="133">
        <v>2.15</v>
      </c>
      <c r="H36" s="133">
        <v>16.05</v>
      </c>
      <c r="I36" s="133">
        <v>32.5</v>
      </c>
      <c r="J36" s="133">
        <v>280.5</v>
      </c>
      <c r="K36" s="133">
        <v>153.57</v>
      </c>
      <c r="L36" s="41">
        <f>D36*K36/1000</f>
        <v>7.6784999999999997</v>
      </c>
      <c r="M36" s="133"/>
      <c r="N36" s="41">
        <f>D36*M36/1000</f>
        <v>0</v>
      </c>
      <c r="O36" s="135"/>
      <c r="P36" s="41">
        <f>D36*O36/1000</f>
        <v>0</v>
      </c>
      <c r="Q36" s="135">
        <v>153.57</v>
      </c>
      <c r="R36" s="135">
        <f>D36*Q36/1000</f>
        <v>7.6784999999999997</v>
      </c>
    </row>
    <row r="37" spans="1:19" x14ac:dyDescent="0.2">
      <c r="A37" s="229"/>
      <c r="B37" s="132"/>
      <c r="C37" s="127"/>
      <c r="D37" s="127"/>
      <c r="E37" s="127"/>
      <c r="F37" s="133"/>
      <c r="G37" s="127"/>
      <c r="H37" s="127"/>
      <c r="I37" s="127"/>
      <c r="J37" s="127"/>
      <c r="K37" s="133"/>
      <c r="L37" s="41">
        <f>D37*K37/1000</f>
        <v>0</v>
      </c>
      <c r="M37" s="133"/>
      <c r="N37" s="41">
        <f>D37*M37/1000</f>
        <v>0</v>
      </c>
      <c r="O37" s="135"/>
      <c r="P37" s="41">
        <f>D37*O37/1000</f>
        <v>0</v>
      </c>
      <c r="Q37" s="135"/>
      <c r="R37" s="135">
        <f>D37*Q37/1000</f>
        <v>0</v>
      </c>
    </row>
    <row r="38" spans="1:19" x14ac:dyDescent="0.2">
      <c r="A38" s="229"/>
      <c r="B38" s="132"/>
      <c r="C38" s="127" t="s">
        <v>41</v>
      </c>
      <c r="D38" s="127"/>
      <c r="E38" s="127"/>
      <c r="F38" s="133">
        <v>50</v>
      </c>
      <c r="G38" s="43">
        <f t="shared" ref="G38:R38" si="8">SUM(G36:G37)</f>
        <v>2.15</v>
      </c>
      <c r="H38" s="43">
        <f t="shared" si="8"/>
        <v>16.05</v>
      </c>
      <c r="I38" s="43">
        <f t="shared" si="8"/>
        <v>32.5</v>
      </c>
      <c r="J38" s="43">
        <f t="shared" si="8"/>
        <v>280.5</v>
      </c>
      <c r="K38" s="43">
        <f t="shared" si="8"/>
        <v>153.57</v>
      </c>
      <c r="L38" s="43">
        <f t="shared" si="8"/>
        <v>7.6784999999999997</v>
      </c>
      <c r="M38" s="43">
        <f t="shared" si="8"/>
        <v>0</v>
      </c>
      <c r="N38" s="43">
        <f t="shared" si="8"/>
        <v>0</v>
      </c>
      <c r="O38" s="43">
        <f t="shared" si="8"/>
        <v>0</v>
      </c>
      <c r="P38" s="43">
        <f t="shared" si="8"/>
        <v>0</v>
      </c>
      <c r="Q38" s="43">
        <f t="shared" si="8"/>
        <v>153.57</v>
      </c>
      <c r="R38" s="43">
        <f t="shared" si="8"/>
        <v>7.6784999999999997</v>
      </c>
    </row>
    <row r="39" spans="1:19" x14ac:dyDescent="0.2">
      <c r="A39" s="229"/>
      <c r="B39" s="132"/>
      <c r="C39" s="127"/>
      <c r="D39" s="127"/>
      <c r="E39" s="127"/>
      <c r="F39" s="127"/>
      <c r="G39" s="43">
        <f t="shared" ref="G39:R39" si="9">G17+G26+G31+G34+G35+G38</f>
        <v>29.04</v>
      </c>
      <c r="H39" s="43">
        <f t="shared" si="9"/>
        <v>38.340000000000003</v>
      </c>
      <c r="I39" s="43">
        <f t="shared" si="9"/>
        <v>170.29</v>
      </c>
      <c r="J39" s="43">
        <f t="shared" si="9"/>
        <v>948.68000000000006</v>
      </c>
      <c r="K39" s="43">
        <f t="shared" si="9"/>
        <v>2816.02</v>
      </c>
      <c r="L39" s="215">
        <f t="shared" si="9"/>
        <v>37.402163200000004</v>
      </c>
      <c r="M39" s="43">
        <f t="shared" si="9"/>
        <v>1707.23</v>
      </c>
      <c r="N39" s="205">
        <f t="shared" si="9"/>
        <v>11.41459</v>
      </c>
      <c r="O39" s="43">
        <f t="shared" si="9"/>
        <v>382.60999999999996</v>
      </c>
      <c r="P39" s="215">
        <f t="shared" si="9"/>
        <v>4.4149899999999995</v>
      </c>
      <c r="Q39" s="43">
        <f t="shared" si="9"/>
        <v>1118.28</v>
      </c>
      <c r="R39" s="205">
        <f t="shared" si="9"/>
        <v>23.877523200000002</v>
      </c>
      <c r="S39" s="16" t="s">
        <v>173</v>
      </c>
    </row>
    <row r="40" spans="1:19" x14ac:dyDescent="0.2">
      <c r="A40" s="230" t="s">
        <v>69</v>
      </c>
      <c r="B40" s="230"/>
    </row>
  </sheetData>
  <mergeCells count="24">
    <mergeCell ref="A36:A39"/>
    <mergeCell ref="A40:B40"/>
    <mergeCell ref="A11:B11"/>
    <mergeCell ref="A12:A17"/>
    <mergeCell ref="B18:B19"/>
    <mergeCell ref="A28:A31"/>
    <mergeCell ref="A32:A34"/>
    <mergeCell ref="B32:B34"/>
    <mergeCell ref="A6:R6"/>
    <mergeCell ref="A7:R7"/>
    <mergeCell ref="A8:A10"/>
    <mergeCell ref="C8:C10"/>
    <mergeCell ref="D8:D10"/>
    <mergeCell ref="E8:E10"/>
    <mergeCell ref="F8:F10"/>
    <mergeCell ref="G8:G10"/>
    <mergeCell ref="H8:H10"/>
    <mergeCell ref="I8:I10"/>
    <mergeCell ref="J8:J10"/>
    <mergeCell ref="K8:L9"/>
    <mergeCell ref="M8:R8"/>
    <mergeCell ref="M9:N9"/>
    <mergeCell ref="O9:P9"/>
    <mergeCell ref="Q9:R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B1" workbookViewId="0">
      <selection activeCell="C10" sqref="C10"/>
    </sheetView>
  </sheetViews>
  <sheetFormatPr defaultRowHeight="12.75" x14ac:dyDescent="0.2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84" customFormat="1" ht="15" customHeight="1" x14ac:dyDescent="0.25">
      <c r="A1" s="291" t="s">
        <v>42</v>
      </c>
      <c r="B1" s="20" t="s">
        <v>0</v>
      </c>
      <c r="C1" s="266" t="s">
        <v>1</v>
      </c>
      <c r="D1" s="266" t="s">
        <v>2</v>
      </c>
      <c r="E1" s="266" t="s">
        <v>3</v>
      </c>
      <c r="F1" s="266" t="s">
        <v>4</v>
      </c>
      <c r="G1" s="266" t="s">
        <v>5</v>
      </c>
      <c r="H1" s="266" t="s">
        <v>6</v>
      </c>
      <c r="I1" s="266" t="s">
        <v>7</v>
      </c>
      <c r="J1" s="266" t="s">
        <v>8</v>
      </c>
      <c r="K1" s="266" t="s">
        <v>62</v>
      </c>
      <c r="L1" s="266"/>
      <c r="M1" s="267" t="s">
        <v>63</v>
      </c>
      <c r="N1" s="267"/>
      <c r="O1" s="267"/>
      <c r="P1" s="267"/>
      <c r="Q1" s="267"/>
      <c r="R1" s="267"/>
      <c r="S1" s="181"/>
      <c r="T1" s="181"/>
    </row>
    <row r="2" spans="1:20" s="84" customFormat="1" ht="64.5" customHeight="1" x14ac:dyDescent="0.25">
      <c r="A2" s="292"/>
      <c r="B2" s="20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7" t="s">
        <v>64</v>
      </c>
      <c r="N2" s="267"/>
      <c r="O2" s="266" t="s">
        <v>65</v>
      </c>
      <c r="P2" s="266"/>
      <c r="Q2" s="266" t="s">
        <v>66</v>
      </c>
      <c r="R2" s="266"/>
      <c r="S2" s="161"/>
      <c r="T2" s="161"/>
    </row>
    <row r="3" spans="1:20" s="84" customFormat="1" ht="33.75" customHeight="1" x14ac:dyDescent="0.25">
      <c r="A3" s="293"/>
      <c r="B3" s="20"/>
      <c r="C3" s="266"/>
      <c r="D3" s="266"/>
      <c r="E3" s="266"/>
      <c r="F3" s="266"/>
      <c r="G3" s="266"/>
      <c r="H3" s="266"/>
      <c r="I3" s="266"/>
      <c r="J3" s="266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24.75" customHeight="1" x14ac:dyDescent="0.2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38" customFormat="1" ht="15" customHeight="1" x14ac:dyDescent="0.2">
      <c r="A5" s="287" t="s">
        <v>49</v>
      </c>
      <c r="B5" s="132" t="s">
        <v>133</v>
      </c>
      <c r="C5" s="127" t="s">
        <v>80</v>
      </c>
      <c r="D5" s="127">
        <v>116</v>
      </c>
      <c r="E5" s="127"/>
      <c r="F5" s="133"/>
      <c r="G5" s="47">
        <v>1.1000000000000001</v>
      </c>
      <c r="H5" s="47"/>
      <c r="I5" s="133">
        <v>5.43</v>
      </c>
      <c r="J5" s="133">
        <v>28.9</v>
      </c>
      <c r="K5" s="135">
        <v>15</v>
      </c>
      <c r="L5" s="70">
        <f>D5*K5/1000</f>
        <v>1.74</v>
      </c>
      <c r="M5" s="135"/>
      <c r="N5" s="70">
        <f>D5*M5/1000</f>
        <v>0</v>
      </c>
      <c r="O5" s="135">
        <v>15</v>
      </c>
      <c r="P5" s="70">
        <f>D5*O5/1000</f>
        <v>1.74</v>
      </c>
      <c r="Q5" s="135"/>
      <c r="R5" s="69">
        <f>D5*Q5/1000</f>
        <v>0</v>
      </c>
      <c r="S5" s="132"/>
      <c r="T5" s="132"/>
    </row>
    <row r="6" spans="1:20" s="38" customFormat="1" ht="15" customHeight="1" x14ac:dyDescent="0.2">
      <c r="A6" s="288"/>
      <c r="B6" s="132"/>
      <c r="C6" s="127" t="s">
        <v>59</v>
      </c>
      <c r="D6" s="127">
        <v>0.5</v>
      </c>
      <c r="E6" s="127"/>
      <c r="F6" s="133"/>
      <c r="G6" s="47"/>
      <c r="H6" s="47"/>
      <c r="I6" s="133"/>
      <c r="J6" s="133"/>
      <c r="K6" s="135">
        <v>9.5</v>
      </c>
      <c r="L6" s="70">
        <f>D6*K6/1000</f>
        <v>4.7499999999999999E-3</v>
      </c>
      <c r="M6" s="135">
        <v>9.5</v>
      </c>
      <c r="N6" s="70">
        <f>D6*M6/1000</f>
        <v>4.7499999999999999E-3</v>
      </c>
      <c r="O6" s="135"/>
      <c r="P6" s="70">
        <f>D6*O6/1000</f>
        <v>0</v>
      </c>
      <c r="Q6" s="135"/>
      <c r="R6" s="69">
        <f>D6*Q6/1000</f>
        <v>0</v>
      </c>
      <c r="S6" s="132"/>
      <c r="T6" s="132"/>
    </row>
    <row r="7" spans="1:20" s="38" customFormat="1" ht="15" customHeight="1" x14ac:dyDescent="0.2">
      <c r="A7" s="288"/>
      <c r="B7" s="132"/>
      <c r="C7" s="127" t="s">
        <v>75</v>
      </c>
      <c r="D7" s="127">
        <v>10</v>
      </c>
      <c r="E7" s="127">
        <v>10</v>
      </c>
      <c r="F7" s="133"/>
      <c r="G7" s="127">
        <f>SUM(F7)</f>
        <v>0</v>
      </c>
      <c r="H7" s="127">
        <v>9.9</v>
      </c>
      <c r="I7" s="133"/>
      <c r="J7" s="133">
        <v>89.9</v>
      </c>
      <c r="K7" s="135">
        <v>114.49</v>
      </c>
      <c r="L7" s="70">
        <f>D7*K7/1000</f>
        <v>1.1448999999999998</v>
      </c>
      <c r="M7" s="135">
        <v>114.49</v>
      </c>
      <c r="N7" s="70">
        <f>D7*M7/1000</f>
        <v>1.1448999999999998</v>
      </c>
      <c r="O7" s="135"/>
      <c r="P7" s="70">
        <f>D7*O7/1000</f>
        <v>0</v>
      </c>
      <c r="Q7" s="135"/>
      <c r="R7" s="69">
        <f>D7*Q7/1000</f>
        <v>0</v>
      </c>
      <c r="S7" s="132"/>
      <c r="T7" s="132"/>
    </row>
    <row r="8" spans="1:20" s="38" customFormat="1" ht="15" customHeight="1" x14ac:dyDescent="0.2">
      <c r="A8" s="288"/>
      <c r="B8" s="132"/>
      <c r="C8" s="127" t="s">
        <v>41</v>
      </c>
      <c r="D8" s="127"/>
      <c r="E8" s="127"/>
      <c r="F8" s="133">
        <v>100</v>
      </c>
      <c r="G8" s="48">
        <f t="shared" ref="G8:R8" si="0">SUM(G5:G7)</f>
        <v>1.1000000000000001</v>
      </c>
      <c r="H8" s="48">
        <f t="shared" si="0"/>
        <v>9.9</v>
      </c>
      <c r="I8" s="48">
        <f t="shared" si="0"/>
        <v>5.43</v>
      </c>
      <c r="J8" s="48">
        <f t="shared" si="0"/>
        <v>118.80000000000001</v>
      </c>
      <c r="K8" s="48">
        <f t="shared" si="0"/>
        <v>138.99</v>
      </c>
      <c r="L8" s="48">
        <f t="shared" si="0"/>
        <v>2.8896499999999996</v>
      </c>
      <c r="M8" s="48">
        <f t="shared" si="0"/>
        <v>123.99</v>
      </c>
      <c r="N8" s="48">
        <f t="shared" si="0"/>
        <v>1.1496499999999998</v>
      </c>
      <c r="O8" s="48">
        <f t="shared" si="0"/>
        <v>15</v>
      </c>
      <c r="P8" s="48">
        <f t="shared" si="0"/>
        <v>1.74</v>
      </c>
      <c r="Q8" s="48">
        <f t="shared" si="0"/>
        <v>0</v>
      </c>
      <c r="R8" s="48">
        <f t="shared" si="0"/>
        <v>0</v>
      </c>
      <c r="S8" s="132"/>
      <c r="T8" s="132"/>
    </row>
    <row r="9" spans="1:20" s="38" customFormat="1" ht="13.5" customHeight="1" x14ac:dyDescent="0.2">
      <c r="A9" s="288"/>
      <c r="B9" s="53"/>
      <c r="C9" s="135"/>
      <c r="D9" s="33"/>
      <c r="E9" s="33"/>
      <c r="F9" s="34"/>
      <c r="G9" s="36"/>
      <c r="H9" s="36"/>
      <c r="I9" s="36"/>
      <c r="J9" s="36"/>
      <c r="K9" s="36"/>
      <c r="L9" s="70">
        <f t="shared" ref="L9:L14" si="1">D9*K9/1000</f>
        <v>0</v>
      </c>
      <c r="M9" s="36"/>
      <c r="N9" s="70">
        <f t="shared" ref="N9:N14" si="2">D9*M9/1000</f>
        <v>0</v>
      </c>
      <c r="O9" s="47"/>
      <c r="P9" s="70">
        <f t="shared" ref="P9:P14" si="3">D9*O9/1000</f>
        <v>0</v>
      </c>
      <c r="Q9" s="47"/>
      <c r="R9" s="69">
        <f t="shared" ref="R9:R14" si="4">D9*Q9/1000</f>
        <v>0</v>
      </c>
      <c r="S9" s="53"/>
      <c r="T9" s="53"/>
    </row>
    <row r="10" spans="1:20" s="38" customFormat="1" ht="15" customHeight="1" x14ac:dyDescent="0.2">
      <c r="A10" s="289"/>
      <c r="B10" s="65" t="s">
        <v>122</v>
      </c>
      <c r="C10" s="37" t="s">
        <v>172</v>
      </c>
      <c r="D10" s="50">
        <v>86</v>
      </c>
      <c r="E10" s="50">
        <v>50</v>
      </c>
      <c r="F10" s="37"/>
      <c r="G10" s="51">
        <v>27.4</v>
      </c>
      <c r="H10" s="51">
        <v>5.24</v>
      </c>
      <c r="I10" s="51">
        <v>0</v>
      </c>
      <c r="J10" s="51">
        <v>110</v>
      </c>
      <c r="K10" s="51">
        <v>371.07</v>
      </c>
      <c r="L10" s="70">
        <f t="shared" si="1"/>
        <v>31.912020000000002</v>
      </c>
      <c r="M10" s="51"/>
      <c r="N10" s="70">
        <f t="shared" si="2"/>
        <v>0</v>
      </c>
      <c r="O10" s="47"/>
      <c r="P10" s="70">
        <f t="shared" si="3"/>
        <v>0</v>
      </c>
      <c r="Q10" s="47">
        <v>371.07</v>
      </c>
      <c r="R10" s="69">
        <f t="shared" si="4"/>
        <v>31.912020000000002</v>
      </c>
      <c r="S10" s="65"/>
      <c r="T10" s="65"/>
    </row>
    <row r="11" spans="1:20" s="38" customFormat="1" ht="15" customHeight="1" x14ac:dyDescent="0.2">
      <c r="A11" s="130"/>
      <c r="B11" s="153"/>
      <c r="C11" s="37" t="s">
        <v>15</v>
      </c>
      <c r="D11" s="50">
        <v>4</v>
      </c>
      <c r="E11" s="50">
        <v>4</v>
      </c>
      <c r="F11" s="37"/>
      <c r="G11" s="51"/>
      <c r="H11" s="51">
        <v>5.99</v>
      </c>
      <c r="I11" s="51">
        <v>0</v>
      </c>
      <c r="J11" s="51">
        <v>53.94</v>
      </c>
      <c r="K11" s="51">
        <v>114.49</v>
      </c>
      <c r="L11" s="70">
        <f t="shared" si="1"/>
        <v>0.45795999999999998</v>
      </c>
      <c r="M11" s="51">
        <v>114.49</v>
      </c>
      <c r="N11" s="70">
        <f t="shared" si="2"/>
        <v>0.45795999999999998</v>
      </c>
      <c r="O11" s="47"/>
      <c r="P11" s="70">
        <f t="shared" si="3"/>
        <v>0</v>
      </c>
      <c r="Q11" s="47"/>
      <c r="R11" s="69">
        <f t="shared" si="4"/>
        <v>0</v>
      </c>
      <c r="S11" s="153"/>
      <c r="T11" s="153"/>
    </row>
    <row r="12" spans="1:20" s="38" customFormat="1" ht="15" customHeight="1" x14ac:dyDescent="0.2">
      <c r="A12" s="130"/>
      <c r="B12" s="132"/>
      <c r="C12" s="37" t="s">
        <v>107</v>
      </c>
      <c r="D12" s="50">
        <v>4</v>
      </c>
      <c r="E12" s="50">
        <v>4</v>
      </c>
      <c r="F12" s="37"/>
      <c r="G12" s="51">
        <v>0.62</v>
      </c>
      <c r="H12" s="51">
        <v>0.06</v>
      </c>
      <c r="I12" s="51">
        <v>4.13</v>
      </c>
      <c r="J12" s="51">
        <v>20.04</v>
      </c>
      <c r="K12" s="51">
        <v>33.15</v>
      </c>
      <c r="L12" s="70">
        <f t="shared" si="1"/>
        <v>0.1326</v>
      </c>
      <c r="M12" s="51">
        <v>33.15</v>
      </c>
      <c r="N12" s="70">
        <f t="shared" si="2"/>
        <v>0.1326</v>
      </c>
      <c r="O12" s="47"/>
      <c r="P12" s="70">
        <f t="shared" si="3"/>
        <v>0</v>
      </c>
      <c r="Q12" s="47"/>
      <c r="R12" s="69">
        <f t="shared" si="4"/>
        <v>0</v>
      </c>
      <c r="S12" s="132"/>
      <c r="T12" s="132"/>
    </row>
    <row r="13" spans="1:20" s="38" customFormat="1" ht="15" customHeight="1" x14ac:dyDescent="0.2">
      <c r="A13" s="130"/>
      <c r="B13" s="132"/>
      <c r="C13" s="37" t="s">
        <v>10</v>
      </c>
      <c r="D13" s="50">
        <v>1</v>
      </c>
      <c r="E13" s="50">
        <v>1</v>
      </c>
      <c r="F13" s="37"/>
      <c r="G13" s="51"/>
      <c r="H13" s="51"/>
      <c r="I13" s="51"/>
      <c r="J13" s="51"/>
      <c r="K13" s="51">
        <v>9.5</v>
      </c>
      <c r="L13" s="70">
        <f t="shared" si="1"/>
        <v>9.4999999999999998E-3</v>
      </c>
      <c r="M13" s="51">
        <v>9.5</v>
      </c>
      <c r="N13" s="70">
        <f t="shared" si="2"/>
        <v>9.4999999999999998E-3</v>
      </c>
      <c r="O13" s="47"/>
      <c r="P13" s="70">
        <f t="shared" si="3"/>
        <v>0</v>
      </c>
      <c r="Q13" s="47"/>
      <c r="R13" s="69">
        <f t="shared" si="4"/>
        <v>0</v>
      </c>
      <c r="S13" s="132"/>
      <c r="T13" s="132"/>
    </row>
    <row r="14" spans="1:20" s="38" customFormat="1" ht="15" customHeight="1" x14ac:dyDescent="0.2">
      <c r="A14" s="130"/>
      <c r="B14" s="132"/>
      <c r="C14" s="37" t="s">
        <v>108</v>
      </c>
      <c r="D14" s="50">
        <v>0.02</v>
      </c>
      <c r="E14" s="50">
        <v>0.02</v>
      </c>
      <c r="F14" s="37"/>
      <c r="G14" s="51"/>
      <c r="H14" s="51"/>
      <c r="I14" s="51"/>
      <c r="J14" s="51"/>
      <c r="K14" s="51"/>
      <c r="L14" s="70">
        <f t="shared" si="1"/>
        <v>0</v>
      </c>
      <c r="M14" s="51"/>
      <c r="N14" s="70">
        <f t="shared" si="2"/>
        <v>0</v>
      </c>
      <c r="O14" s="47"/>
      <c r="P14" s="70">
        <f t="shared" si="3"/>
        <v>0</v>
      </c>
      <c r="Q14" s="47"/>
      <c r="R14" s="69">
        <f t="shared" si="4"/>
        <v>0</v>
      </c>
      <c r="S14" s="132"/>
      <c r="T14" s="132"/>
    </row>
    <row r="15" spans="1:20" s="38" customFormat="1" ht="15" customHeight="1" x14ac:dyDescent="0.2">
      <c r="A15" s="130"/>
      <c r="B15" s="132"/>
      <c r="C15" s="37"/>
      <c r="D15" s="35"/>
      <c r="E15" s="35"/>
      <c r="F15" s="34" t="s">
        <v>111</v>
      </c>
      <c r="G15" s="67">
        <f>SUM(G10:G14)</f>
        <v>28.02</v>
      </c>
      <c r="H15" s="67">
        <f t="shared" ref="H15:R15" si="5">SUM(H10:H14)</f>
        <v>11.290000000000001</v>
      </c>
      <c r="I15" s="67">
        <f t="shared" si="5"/>
        <v>4.13</v>
      </c>
      <c r="J15" s="67">
        <f t="shared" si="5"/>
        <v>183.98</v>
      </c>
      <c r="K15" s="67">
        <f t="shared" si="5"/>
        <v>528.21</v>
      </c>
      <c r="L15" s="67">
        <f t="shared" si="5"/>
        <v>32.512080000000005</v>
      </c>
      <c r="M15" s="67"/>
      <c r="N15" s="67">
        <f t="shared" si="5"/>
        <v>0.60005999999999993</v>
      </c>
      <c r="O15" s="67"/>
      <c r="P15" s="67">
        <f t="shared" si="5"/>
        <v>0</v>
      </c>
      <c r="Q15" s="67"/>
      <c r="R15" s="67">
        <f t="shared" si="5"/>
        <v>31.912020000000002</v>
      </c>
      <c r="S15" s="132"/>
      <c r="T15" s="132"/>
    </row>
    <row r="16" spans="1:20" s="38" customFormat="1" ht="15" customHeight="1" x14ac:dyDescent="0.2">
      <c r="A16" s="130"/>
      <c r="B16" s="132" t="s">
        <v>124</v>
      </c>
      <c r="C16" s="127" t="s">
        <v>114</v>
      </c>
      <c r="D16" s="127">
        <v>33.299999999999997</v>
      </c>
      <c r="E16" s="127">
        <v>33.299999999999997</v>
      </c>
      <c r="F16" s="133"/>
      <c r="G16" s="133">
        <v>5.9</v>
      </c>
      <c r="H16" s="133">
        <v>1.65</v>
      </c>
      <c r="I16" s="133">
        <v>30.95</v>
      </c>
      <c r="J16" s="133">
        <v>167.5</v>
      </c>
      <c r="K16" s="133">
        <v>33.96</v>
      </c>
      <c r="L16" s="70">
        <f>D16*K16/1000</f>
        <v>1.130868</v>
      </c>
      <c r="M16" s="133">
        <v>33.96</v>
      </c>
      <c r="N16" s="70">
        <f>D16*M16/1000</f>
        <v>1.130868</v>
      </c>
      <c r="O16" s="135"/>
      <c r="P16" s="70">
        <f>D16*O16/1000</f>
        <v>0</v>
      </c>
      <c r="Q16" s="135"/>
      <c r="R16" s="69">
        <f>D16*Q16/1000</f>
        <v>0</v>
      </c>
      <c r="S16" s="132"/>
      <c r="T16" s="132"/>
    </row>
    <row r="17" spans="1:20" s="49" customFormat="1" ht="15" customHeight="1" x14ac:dyDescent="0.2">
      <c r="A17" s="190"/>
      <c r="B17" s="132"/>
      <c r="C17" s="127" t="s">
        <v>11</v>
      </c>
      <c r="D17" s="127">
        <v>5</v>
      </c>
      <c r="E17" s="127">
        <v>5</v>
      </c>
      <c r="F17" s="133"/>
      <c r="G17" s="133">
        <v>0.04</v>
      </c>
      <c r="H17" s="133">
        <v>3.6</v>
      </c>
      <c r="I17" s="133">
        <v>0.06</v>
      </c>
      <c r="J17" s="133">
        <v>33.049999999999997</v>
      </c>
      <c r="K17" s="133">
        <v>504.7</v>
      </c>
      <c r="L17" s="70">
        <f>D17*K17/1000</f>
        <v>2.5234999999999999</v>
      </c>
      <c r="M17" s="133">
        <v>504.7</v>
      </c>
      <c r="N17" s="70">
        <f>D17*M17/1000</f>
        <v>2.5234999999999999</v>
      </c>
      <c r="O17" s="135"/>
      <c r="P17" s="70">
        <f>D17*O17/1000</f>
        <v>0</v>
      </c>
      <c r="Q17" s="135"/>
      <c r="R17" s="69">
        <f>D17*Q17/1000</f>
        <v>0</v>
      </c>
      <c r="S17" s="132"/>
      <c r="T17" s="132"/>
    </row>
    <row r="18" spans="1:20" s="38" customFormat="1" ht="15" customHeight="1" x14ac:dyDescent="0.2">
      <c r="A18" s="287" t="s">
        <v>16</v>
      </c>
      <c r="B18" s="132"/>
      <c r="C18" s="127" t="s">
        <v>10</v>
      </c>
      <c r="D18" s="127">
        <v>1</v>
      </c>
      <c r="E18" s="127">
        <v>1</v>
      </c>
      <c r="F18" s="133"/>
      <c r="G18" s="133" t="s">
        <v>12</v>
      </c>
      <c r="H18" s="133" t="s">
        <v>12</v>
      </c>
      <c r="I18" s="133"/>
      <c r="J18" s="133"/>
      <c r="K18" s="133">
        <v>9.5</v>
      </c>
      <c r="L18" s="70">
        <f>D18*K18/1000</f>
        <v>9.4999999999999998E-3</v>
      </c>
      <c r="M18" s="133">
        <v>9.5</v>
      </c>
      <c r="N18" s="70">
        <f>D18*M18/1000</f>
        <v>9.4999999999999998E-3</v>
      </c>
      <c r="O18" s="135"/>
      <c r="P18" s="70">
        <f>D18*O18/1000</f>
        <v>0</v>
      </c>
      <c r="Q18" s="135"/>
      <c r="R18" s="69">
        <f>D18*Q18/1000</f>
        <v>0</v>
      </c>
      <c r="S18" s="132"/>
      <c r="T18" s="132"/>
    </row>
    <row r="19" spans="1:20" s="38" customFormat="1" ht="15" customHeight="1" x14ac:dyDescent="0.2">
      <c r="A19" s="288"/>
      <c r="B19" s="132"/>
      <c r="C19" s="127" t="s">
        <v>41</v>
      </c>
      <c r="D19" s="127"/>
      <c r="E19" s="127"/>
      <c r="F19" s="133">
        <v>150</v>
      </c>
      <c r="G19" s="44">
        <f>SUM(G16:G18)</f>
        <v>5.94</v>
      </c>
      <c r="H19" s="44">
        <f t="shared" ref="H19:R19" si="6">SUM(H16:H18)</f>
        <v>5.25</v>
      </c>
      <c r="I19" s="44">
        <f t="shared" si="6"/>
        <v>31.009999999999998</v>
      </c>
      <c r="J19" s="44">
        <f t="shared" si="6"/>
        <v>200.55</v>
      </c>
      <c r="K19" s="44">
        <f t="shared" si="6"/>
        <v>548.16</v>
      </c>
      <c r="L19" s="44">
        <f t="shared" si="6"/>
        <v>3.6638679999999999</v>
      </c>
      <c r="M19" s="44">
        <f t="shared" si="6"/>
        <v>548.16</v>
      </c>
      <c r="N19" s="44">
        <f t="shared" si="6"/>
        <v>3.6638679999999999</v>
      </c>
      <c r="O19" s="44">
        <f t="shared" si="6"/>
        <v>0</v>
      </c>
      <c r="P19" s="44">
        <f t="shared" si="6"/>
        <v>0</v>
      </c>
      <c r="Q19" s="44">
        <f t="shared" si="6"/>
        <v>0</v>
      </c>
      <c r="R19" s="44">
        <f t="shared" si="6"/>
        <v>0</v>
      </c>
      <c r="S19" s="132"/>
      <c r="T19" s="132"/>
    </row>
    <row r="20" spans="1:20" s="38" customFormat="1" ht="15" customHeight="1" x14ac:dyDescent="0.25">
      <c r="A20" s="288"/>
      <c r="B20" s="290" t="s">
        <v>116</v>
      </c>
      <c r="C20" s="91" t="s">
        <v>117</v>
      </c>
      <c r="D20" s="92">
        <v>50</v>
      </c>
      <c r="E20" s="92"/>
      <c r="F20" s="93"/>
      <c r="G20" s="94">
        <v>0.41</v>
      </c>
      <c r="H20" s="94">
        <v>1.03</v>
      </c>
      <c r="I20" s="94">
        <v>0.61</v>
      </c>
      <c r="J20" s="94">
        <v>1.85</v>
      </c>
      <c r="K20" s="194"/>
      <c r="L20" s="85">
        <f>D20*K20/1000</f>
        <v>0</v>
      </c>
      <c r="M20" s="138"/>
      <c r="N20" s="85">
        <f>D20*M20/1000</f>
        <v>0</v>
      </c>
      <c r="O20" s="138"/>
      <c r="P20" s="85">
        <f>D20*O20/1000</f>
        <v>0</v>
      </c>
      <c r="Q20" s="138"/>
      <c r="R20" s="85">
        <f>D20*Q20/1000</f>
        <v>0</v>
      </c>
      <c r="S20" s="95"/>
      <c r="T20" s="95"/>
    </row>
    <row r="21" spans="1:20" s="38" customFormat="1" ht="15" customHeight="1" x14ac:dyDescent="0.25">
      <c r="A21" s="289"/>
      <c r="B21" s="290"/>
      <c r="C21" s="91" t="s">
        <v>15</v>
      </c>
      <c r="D21" s="92">
        <v>1</v>
      </c>
      <c r="E21" s="92"/>
      <c r="F21" s="93"/>
      <c r="G21" s="94"/>
      <c r="H21" s="94">
        <v>0.99</v>
      </c>
      <c r="I21" s="94"/>
      <c r="J21" s="94">
        <v>8.99</v>
      </c>
      <c r="K21" s="194">
        <v>114.49</v>
      </c>
      <c r="L21" s="85">
        <f t="shared" ref="L21:L26" si="7">D21*K21/1000</f>
        <v>0.11448999999999999</v>
      </c>
      <c r="M21" s="138">
        <v>114.49</v>
      </c>
      <c r="N21" s="85">
        <f t="shared" ref="N21:N26" si="8">D21*M21/1000</f>
        <v>0.11448999999999999</v>
      </c>
      <c r="O21" s="138"/>
      <c r="P21" s="85">
        <f t="shared" ref="P21:P26" si="9">D21*O21/1000</f>
        <v>0</v>
      </c>
      <c r="Q21" s="138"/>
      <c r="R21" s="85">
        <f t="shared" ref="R21:R26" si="10">D21*Q21/1000</f>
        <v>0</v>
      </c>
      <c r="S21" s="95"/>
      <c r="T21" s="95"/>
    </row>
    <row r="22" spans="1:20" s="90" customFormat="1" ht="15" customHeight="1" x14ac:dyDescent="0.25">
      <c r="A22" s="191" t="s">
        <v>115</v>
      </c>
      <c r="B22" s="95"/>
      <c r="C22" s="91" t="s">
        <v>23</v>
      </c>
      <c r="D22" s="92">
        <v>2.5</v>
      </c>
      <c r="E22" s="92"/>
      <c r="F22" s="93"/>
      <c r="G22" s="94">
        <v>0.26</v>
      </c>
      <c r="H22" s="94">
        <v>0.02</v>
      </c>
      <c r="I22" s="94">
        <v>1.71</v>
      </c>
      <c r="J22" s="94">
        <v>8.35</v>
      </c>
      <c r="K22" s="194">
        <v>33.15</v>
      </c>
      <c r="L22" s="85">
        <f t="shared" si="7"/>
        <v>8.2875000000000004E-2</v>
      </c>
      <c r="M22" s="138">
        <v>33.15</v>
      </c>
      <c r="N22" s="85">
        <f t="shared" si="8"/>
        <v>8.2875000000000004E-2</v>
      </c>
      <c r="O22" s="138"/>
      <c r="P22" s="85">
        <f t="shared" si="9"/>
        <v>0</v>
      </c>
      <c r="Q22" s="138"/>
      <c r="R22" s="85">
        <f t="shared" si="10"/>
        <v>0</v>
      </c>
      <c r="S22" s="95"/>
      <c r="T22" s="95"/>
    </row>
    <row r="23" spans="1:20" s="90" customFormat="1" ht="18.75" customHeight="1" x14ac:dyDescent="0.25">
      <c r="A23" s="192"/>
      <c r="B23" s="95"/>
      <c r="C23" s="91" t="s">
        <v>56</v>
      </c>
      <c r="D23" s="92">
        <v>3</v>
      </c>
      <c r="E23" s="92"/>
      <c r="F23" s="93"/>
      <c r="G23" s="94">
        <v>0.18</v>
      </c>
      <c r="H23" s="94" t="s">
        <v>12</v>
      </c>
      <c r="I23" s="94">
        <v>0.62</v>
      </c>
      <c r="J23" s="94">
        <v>3.4</v>
      </c>
      <c r="K23" s="194">
        <v>70</v>
      </c>
      <c r="L23" s="85">
        <f t="shared" si="7"/>
        <v>0.21</v>
      </c>
      <c r="M23" s="138">
        <v>70</v>
      </c>
      <c r="N23" s="85">
        <f t="shared" si="8"/>
        <v>0.21</v>
      </c>
      <c r="O23" s="138"/>
      <c r="P23" s="85">
        <f t="shared" si="9"/>
        <v>0</v>
      </c>
      <c r="Q23" s="138"/>
      <c r="R23" s="85">
        <f t="shared" si="10"/>
        <v>0</v>
      </c>
      <c r="S23" s="95"/>
      <c r="T23" s="95"/>
    </row>
    <row r="24" spans="1:20" s="90" customFormat="1" ht="15" x14ac:dyDescent="0.25">
      <c r="A24" s="97"/>
      <c r="B24" s="95"/>
      <c r="C24" s="91" t="s">
        <v>14</v>
      </c>
      <c r="D24" s="92">
        <v>5</v>
      </c>
      <c r="E24" s="92">
        <v>4</v>
      </c>
      <c r="F24" s="93"/>
      <c r="G24" s="94">
        <v>0.05</v>
      </c>
      <c r="H24" s="94">
        <v>0</v>
      </c>
      <c r="I24" s="94">
        <v>0.28000000000000003</v>
      </c>
      <c r="J24" s="94">
        <v>1.32</v>
      </c>
      <c r="K24" s="194">
        <v>30</v>
      </c>
      <c r="L24" s="85">
        <f t="shared" si="7"/>
        <v>0.15</v>
      </c>
      <c r="M24" s="138"/>
      <c r="N24" s="85">
        <f t="shared" si="8"/>
        <v>0</v>
      </c>
      <c r="O24" s="138">
        <v>30</v>
      </c>
      <c r="P24" s="85">
        <f t="shared" si="9"/>
        <v>0.15</v>
      </c>
      <c r="Q24" s="138"/>
      <c r="R24" s="85">
        <f t="shared" si="10"/>
        <v>0</v>
      </c>
      <c r="S24" s="95"/>
      <c r="T24" s="95"/>
    </row>
    <row r="25" spans="1:20" s="90" customFormat="1" ht="15" x14ac:dyDescent="0.25">
      <c r="A25" s="97"/>
      <c r="B25" s="95"/>
      <c r="C25" s="91" t="s">
        <v>36</v>
      </c>
      <c r="D25" s="92">
        <v>1.2</v>
      </c>
      <c r="E25" s="92">
        <v>1</v>
      </c>
      <c r="F25" s="93"/>
      <c r="G25" s="94">
        <v>0.01</v>
      </c>
      <c r="H25" s="94" t="s">
        <v>12</v>
      </c>
      <c r="I25" s="94">
        <v>0.09</v>
      </c>
      <c r="J25" s="94">
        <v>0.41</v>
      </c>
      <c r="K25" s="194">
        <v>25</v>
      </c>
      <c r="L25" s="85">
        <f t="shared" si="7"/>
        <v>0.03</v>
      </c>
      <c r="M25" s="138"/>
      <c r="N25" s="85">
        <f t="shared" si="8"/>
        <v>0</v>
      </c>
      <c r="O25" s="138">
        <v>25</v>
      </c>
      <c r="P25" s="85">
        <f t="shared" si="9"/>
        <v>0.03</v>
      </c>
      <c r="Q25" s="138"/>
      <c r="R25" s="85">
        <f t="shared" si="10"/>
        <v>0</v>
      </c>
      <c r="S25" s="95"/>
      <c r="T25" s="95"/>
    </row>
    <row r="26" spans="1:20" s="90" customFormat="1" ht="15" x14ac:dyDescent="0.25">
      <c r="A26" s="97"/>
      <c r="B26" s="95"/>
      <c r="C26" s="91" t="s">
        <v>59</v>
      </c>
      <c r="D26" s="113">
        <v>0.25</v>
      </c>
      <c r="E26" s="92">
        <v>0.25</v>
      </c>
      <c r="F26" s="93"/>
      <c r="G26" s="94" t="s">
        <v>12</v>
      </c>
      <c r="H26" s="94" t="s">
        <v>12</v>
      </c>
      <c r="I26" s="94">
        <v>0.79</v>
      </c>
      <c r="J26" s="94">
        <v>3.03</v>
      </c>
      <c r="K26" s="194">
        <v>9.5</v>
      </c>
      <c r="L26" s="85">
        <f t="shared" si="7"/>
        <v>2.3749999999999999E-3</v>
      </c>
      <c r="M26" s="138">
        <v>9.5</v>
      </c>
      <c r="N26" s="85">
        <f t="shared" si="8"/>
        <v>2.3749999999999999E-3</v>
      </c>
      <c r="O26" s="138"/>
      <c r="P26" s="85">
        <f t="shared" si="9"/>
        <v>0</v>
      </c>
      <c r="Q26" s="138"/>
      <c r="R26" s="85">
        <f t="shared" si="10"/>
        <v>0</v>
      </c>
      <c r="S26" s="95"/>
      <c r="T26" s="95"/>
    </row>
    <row r="27" spans="1:20" s="90" customFormat="1" ht="15" customHeight="1" x14ac:dyDescent="0.25">
      <c r="A27" s="97"/>
      <c r="B27" s="95"/>
      <c r="C27" s="91"/>
      <c r="D27" s="92"/>
      <c r="E27" s="92"/>
      <c r="F27" s="93"/>
      <c r="G27" s="96">
        <f t="shared" ref="G27:R27" si="11">SUM(G20:G26)</f>
        <v>0.90999999999999992</v>
      </c>
      <c r="H27" s="96">
        <f t="shared" si="11"/>
        <v>2.04</v>
      </c>
      <c r="I27" s="96">
        <f t="shared" si="11"/>
        <v>4.0999999999999996</v>
      </c>
      <c r="J27" s="96">
        <f t="shared" si="11"/>
        <v>27.349999999999998</v>
      </c>
      <c r="K27" s="96">
        <f t="shared" si="11"/>
        <v>282.14</v>
      </c>
      <c r="L27" s="96">
        <f t="shared" si="11"/>
        <v>0.58974000000000004</v>
      </c>
      <c r="M27" s="96">
        <f t="shared" si="11"/>
        <v>227.14</v>
      </c>
      <c r="N27" s="96">
        <f t="shared" si="11"/>
        <v>0.40973999999999999</v>
      </c>
      <c r="O27" s="96">
        <f t="shared" si="11"/>
        <v>55</v>
      </c>
      <c r="P27" s="96">
        <f t="shared" si="11"/>
        <v>0.18</v>
      </c>
      <c r="Q27" s="96">
        <f t="shared" si="11"/>
        <v>0</v>
      </c>
      <c r="R27" s="96">
        <f t="shared" si="11"/>
        <v>0</v>
      </c>
      <c r="S27" s="95"/>
      <c r="T27" s="95"/>
    </row>
    <row r="28" spans="1:20" s="90" customFormat="1" ht="15" x14ac:dyDescent="0.25">
      <c r="A28" s="97"/>
      <c r="B28" s="132" t="s">
        <v>22</v>
      </c>
      <c r="C28" s="127" t="s">
        <v>21</v>
      </c>
      <c r="D28" s="127">
        <v>1</v>
      </c>
      <c r="E28" s="127">
        <v>1</v>
      </c>
      <c r="F28" s="135"/>
      <c r="G28" s="133"/>
      <c r="H28" s="133" t="s">
        <v>12</v>
      </c>
      <c r="I28" s="133" t="s">
        <v>12</v>
      </c>
      <c r="J28" s="133" t="s">
        <v>12</v>
      </c>
      <c r="K28" s="133">
        <v>663.97</v>
      </c>
      <c r="L28" s="70">
        <f>D28*K28/1000</f>
        <v>0.66397000000000006</v>
      </c>
      <c r="M28" s="133">
        <v>663.97</v>
      </c>
      <c r="N28" s="70">
        <f>D28*M28/1000</f>
        <v>0.66397000000000006</v>
      </c>
      <c r="O28" s="135"/>
      <c r="P28" s="70">
        <f>D28*O28/1000</f>
        <v>0</v>
      </c>
      <c r="Q28" s="135"/>
      <c r="R28" s="69">
        <f>D28*Q28/1000</f>
        <v>0</v>
      </c>
      <c r="S28" s="132"/>
      <c r="T28" s="132"/>
    </row>
    <row r="29" spans="1:20" s="90" customFormat="1" ht="15" x14ac:dyDescent="0.25">
      <c r="A29" s="97"/>
      <c r="B29" s="132"/>
      <c r="C29" s="127" t="s">
        <v>9</v>
      </c>
      <c r="D29" s="127">
        <v>15</v>
      </c>
      <c r="E29" s="127">
        <v>15</v>
      </c>
      <c r="F29" s="135"/>
      <c r="G29" s="133">
        <v>0</v>
      </c>
      <c r="H29" s="133" t="s">
        <v>12</v>
      </c>
      <c r="I29" s="133">
        <v>14.9</v>
      </c>
      <c r="J29" s="133">
        <v>56.8</v>
      </c>
      <c r="K29" s="133">
        <v>51.1</v>
      </c>
      <c r="L29" s="70">
        <f>D29*K29/1000</f>
        <v>0.76649999999999996</v>
      </c>
      <c r="M29" s="133">
        <v>51.1</v>
      </c>
      <c r="N29" s="70">
        <f>D29*M29/1000</f>
        <v>0.76649999999999996</v>
      </c>
      <c r="O29" s="135"/>
      <c r="P29" s="70">
        <f>D29*O29/1000</f>
        <v>0</v>
      </c>
      <c r="Q29" s="135"/>
      <c r="R29" s="69">
        <f>D29*Q29/1000</f>
        <v>0</v>
      </c>
      <c r="S29" s="132"/>
      <c r="T29" s="132"/>
    </row>
    <row r="30" spans="1:20" s="38" customFormat="1" ht="15" customHeight="1" x14ac:dyDescent="0.2">
      <c r="A30" s="193">
        <v>944</v>
      </c>
      <c r="B30" s="132"/>
      <c r="C30" s="127" t="s">
        <v>41</v>
      </c>
      <c r="D30" s="127"/>
      <c r="E30" s="127"/>
      <c r="F30" s="133">
        <v>200</v>
      </c>
      <c r="G30" s="44">
        <f>SUM(G28:G29)</f>
        <v>0</v>
      </c>
      <c r="H30" s="44">
        <f t="shared" ref="H30:R30" si="12">SUM(H28:H29)</f>
        <v>0</v>
      </c>
      <c r="I30" s="44">
        <f t="shared" si="12"/>
        <v>14.9</v>
      </c>
      <c r="J30" s="44">
        <f t="shared" si="12"/>
        <v>56.8</v>
      </c>
      <c r="K30" s="44">
        <f t="shared" si="12"/>
        <v>715.07</v>
      </c>
      <c r="L30" s="44">
        <f t="shared" si="12"/>
        <v>1.4304700000000001</v>
      </c>
      <c r="M30" s="44">
        <f t="shared" si="12"/>
        <v>715.07</v>
      </c>
      <c r="N30" s="44">
        <f t="shared" si="12"/>
        <v>1.4304700000000001</v>
      </c>
      <c r="O30" s="44">
        <f t="shared" si="12"/>
        <v>0</v>
      </c>
      <c r="P30" s="44">
        <f t="shared" si="12"/>
        <v>0</v>
      </c>
      <c r="Q30" s="44">
        <f t="shared" si="12"/>
        <v>0</v>
      </c>
      <c r="R30" s="44">
        <f t="shared" si="12"/>
        <v>0</v>
      </c>
      <c r="S30" s="132"/>
      <c r="T30" s="132"/>
    </row>
    <row r="31" spans="1:20" s="38" customFormat="1" ht="15" customHeight="1" x14ac:dyDescent="0.2">
      <c r="A31" s="193"/>
      <c r="B31" s="132" t="s">
        <v>44</v>
      </c>
      <c r="C31" s="127" t="s">
        <v>28</v>
      </c>
      <c r="D31" s="127">
        <v>40</v>
      </c>
      <c r="E31" s="127">
        <v>40</v>
      </c>
      <c r="F31" s="133">
        <v>40</v>
      </c>
      <c r="G31" s="127">
        <v>6.96</v>
      </c>
      <c r="H31" s="127">
        <v>1.2</v>
      </c>
      <c r="I31" s="127">
        <v>46</v>
      </c>
      <c r="J31" s="127">
        <v>167.2</v>
      </c>
      <c r="K31" s="133">
        <v>58.81</v>
      </c>
      <c r="L31" s="70">
        <f>D31*K31/1000</f>
        <v>2.3524000000000003</v>
      </c>
      <c r="M31" s="133">
        <v>58.81</v>
      </c>
      <c r="N31" s="70">
        <f>D31*M31/1000</f>
        <v>2.3524000000000003</v>
      </c>
      <c r="O31" s="41"/>
      <c r="P31" s="70">
        <f>D31*O31/1000</f>
        <v>0</v>
      </c>
      <c r="Q31" s="41"/>
      <c r="R31" s="69">
        <f>D31*Q31/1000</f>
        <v>0</v>
      </c>
      <c r="S31" s="132"/>
      <c r="T31" s="132"/>
    </row>
    <row r="32" spans="1:20" s="38" customFormat="1" ht="15" customHeight="1" x14ac:dyDescent="0.2">
      <c r="A32" s="193"/>
      <c r="B32" s="132" t="s">
        <v>69</v>
      </c>
      <c r="C32" s="37"/>
      <c r="D32" s="35"/>
      <c r="E32" s="35"/>
      <c r="F32" s="34"/>
      <c r="G32" s="101">
        <f>G31+G30+G27+G19+G15+G8</f>
        <v>42.93</v>
      </c>
      <c r="H32" s="101">
        <f t="shared" ref="H32:R32" si="13">H31+H30+H27+H19+H15+H8</f>
        <v>29.68</v>
      </c>
      <c r="I32" s="101">
        <f t="shared" si="13"/>
        <v>105.57</v>
      </c>
      <c r="J32" s="101">
        <f t="shared" si="13"/>
        <v>754.68000000000006</v>
      </c>
      <c r="K32" s="101">
        <f t="shared" si="13"/>
        <v>2271.38</v>
      </c>
      <c r="L32" s="101">
        <f t="shared" si="13"/>
        <v>43.438208000000003</v>
      </c>
      <c r="M32" s="101">
        <f t="shared" si="13"/>
        <v>1673.17</v>
      </c>
      <c r="N32" s="122">
        <f t="shared" si="13"/>
        <v>9.6061879999999995</v>
      </c>
      <c r="O32" s="101">
        <f t="shared" si="13"/>
        <v>70</v>
      </c>
      <c r="P32" s="101">
        <f t="shared" si="13"/>
        <v>1.92</v>
      </c>
      <c r="Q32" s="101">
        <f t="shared" si="13"/>
        <v>0</v>
      </c>
      <c r="R32" s="122">
        <f t="shared" si="13"/>
        <v>31.912020000000002</v>
      </c>
      <c r="S32" s="208">
        <v>43.4</v>
      </c>
      <c r="T32" s="132"/>
    </row>
    <row r="33" spans="1:19" s="38" customFormat="1" ht="15" customHeight="1" x14ac:dyDescent="0.2">
      <c r="A33" s="11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s="49" customFormat="1" ht="15" customHeight="1" x14ac:dyDescent="0.2">
      <c r="A34" s="100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</sheetData>
  <mergeCells count="17">
    <mergeCell ref="K1:L2"/>
    <mergeCell ref="M1:R1"/>
    <mergeCell ref="M2:N2"/>
    <mergeCell ref="O2:P2"/>
    <mergeCell ref="Q2:R2"/>
    <mergeCell ref="J1:J3"/>
    <mergeCell ref="A5:A10"/>
    <mergeCell ref="B20:B21"/>
    <mergeCell ref="A18:A21"/>
    <mergeCell ref="A1:A3"/>
    <mergeCell ref="C1:C3"/>
    <mergeCell ref="D1:D3"/>
    <mergeCell ref="E1:E3"/>
    <mergeCell ref="F1:F3"/>
    <mergeCell ref="G1:G3"/>
    <mergeCell ref="H1:H3"/>
    <mergeCell ref="I1:I3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N30" sqref="N30"/>
    </sheetView>
  </sheetViews>
  <sheetFormatPr defaultRowHeight="12.75" x14ac:dyDescent="0.2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1.710937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 x14ac:dyDescent="0.2">
      <c r="A1" s="295" t="s">
        <v>42</v>
      </c>
      <c r="B1" s="266" t="s">
        <v>0</v>
      </c>
      <c r="C1" s="266" t="s">
        <v>1</v>
      </c>
      <c r="D1" s="266" t="s">
        <v>2</v>
      </c>
      <c r="E1" s="266" t="s">
        <v>3</v>
      </c>
      <c r="F1" s="266" t="s">
        <v>4</v>
      </c>
      <c r="G1" s="266" t="s">
        <v>5</v>
      </c>
      <c r="H1" s="266" t="s">
        <v>6</v>
      </c>
      <c r="I1" s="266" t="s">
        <v>7</v>
      </c>
      <c r="J1" s="266" t="s">
        <v>8</v>
      </c>
      <c r="K1" s="266" t="s">
        <v>62</v>
      </c>
      <c r="L1" s="266"/>
      <c r="M1" s="267" t="s">
        <v>63</v>
      </c>
      <c r="N1" s="267"/>
      <c r="O1" s="267"/>
      <c r="P1" s="267"/>
      <c r="Q1" s="267"/>
      <c r="R1" s="267"/>
      <c r="S1" s="181"/>
      <c r="T1" s="166"/>
    </row>
    <row r="2" spans="1:20" ht="56.25" customHeight="1" x14ac:dyDescent="0.2">
      <c r="A2" s="295"/>
      <c r="B2" s="294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7" t="s">
        <v>64</v>
      </c>
      <c r="N2" s="267"/>
      <c r="O2" s="266" t="s">
        <v>65</v>
      </c>
      <c r="P2" s="266"/>
      <c r="Q2" s="266" t="s">
        <v>66</v>
      </c>
      <c r="R2" s="266"/>
      <c r="S2" s="180"/>
      <c r="T2" s="166"/>
    </row>
    <row r="3" spans="1:20" ht="69.75" customHeight="1" x14ac:dyDescent="0.2">
      <c r="A3" s="295"/>
      <c r="B3" s="294"/>
      <c r="C3" s="266"/>
      <c r="D3" s="266"/>
      <c r="E3" s="266"/>
      <c r="F3" s="266"/>
      <c r="G3" s="266"/>
      <c r="H3" s="266"/>
      <c r="I3" s="266"/>
      <c r="J3" s="266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15" x14ac:dyDescent="0.25">
      <c r="A4" s="137"/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132"/>
      <c r="T4" s="132"/>
    </row>
    <row r="5" spans="1:20" x14ac:dyDescent="0.2">
      <c r="A5" s="228"/>
      <c r="B5" s="240" t="s">
        <v>153</v>
      </c>
      <c r="C5" s="127" t="s">
        <v>154</v>
      </c>
      <c r="D5" s="135">
        <v>33.299999999999997</v>
      </c>
      <c r="E5" s="135">
        <v>33.299999999999997</v>
      </c>
      <c r="F5" s="135"/>
      <c r="G5" s="135">
        <v>3.4</v>
      </c>
      <c r="H5" s="135">
        <v>0.33</v>
      </c>
      <c r="I5" s="135">
        <v>22.5</v>
      </c>
      <c r="J5" s="135">
        <v>109.2</v>
      </c>
      <c r="K5" s="133">
        <v>37.28</v>
      </c>
      <c r="L5" s="70">
        <f>D5*K5/1000</f>
        <v>1.2414240000000001</v>
      </c>
      <c r="M5" s="133">
        <v>37.28</v>
      </c>
      <c r="N5" s="70">
        <f>D5*M5/1000</f>
        <v>1.2414240000000001</v>
      </c>
      <c r="O5" s="135"/>
      <c r="P5" s="70">
        <f>D5*O5/1000</f>
        <v>0</v>
      </c>
      <c r="Q5" s="135"/>
      <c r="R5" s="69">
        <f>D5*Q5/1000</f>
        <v>0</v>
      </c>
      <c r="S5" s="16"/>
      <c r="T5" s="16"/>
    </row>
    <row r="6" spans="1:20" x14ac:dyDescent="0.2">
      <c r="A6" s="228"/>
      <c r="B6" s="240"/>
      <c r="C6" s="127" t="s">
        <v>78</v>
      </c>
      <c r="D6" s="135">
        <v>74.5</v>
      </c>
      <c r="E6" s="135">
        <v>74.5</v>
      </c>
      <c r="F6" s="135"/>
      <c r="G6" s="135">
        <v>2.0299999999999998</v>
      </c>
      <c r="H6" s="135">
        <v>2.5499999999999998</v>
      </c>
      <c r="I6" s="135">
        <v>3.42</v>
      </c>
      <c r="J6" s="135">
        <v>44.47</v>
      </c>
      <c r="K6" s="133">
        <v>55.84</v>
      </c>
      <c r="L6" s="70">
        <f>D6*K6/1000</f>
        <v>4.1600799999999998</v>
      </c>
      <c r="M6" s="133"/>
      <c r="N6" s="70">
        <f>D6*M6/1000</f>
        <v>0</v>
      </c>
      <c r="O6" s="135"/>
      <c r="P6" s="70">
        <f>D6*O6/1000</f>
        <v>0</v>
      </c>
      <c r="Q6" s="135">
        <v>55.84</v>
      </c>
      <c r="R6" s="69">
        <f>D6*Q6/1000</f>
        <v>4.1600799999999998</v>
      </c>
      <c r="S6" s="43"/>
      <c r="T6" s="43"/>
    </row>
    <row r="7" spans="1:20" x14ac:dyDescent="0.2">
      <c r="A7" s="228"/>
      <c r="B7" s="240"/>
      <c r="C7" s="127" t="s">
        <v>74</v>
      </c>
      <c r="D7" s="135">
        <v>7.5</v>
      </c>
      <c r="E7" s="135">
        <v>7.5</v>
      </c>
      <c r="F7" s="135"/>
      <c r="G7" s="135"/>
      <c r="H7" s="135"/>
      <c r="I7" s="135">
        <v>7.48</v>
      </c>
      <c r="J7" s="135">
        <v>28.43</v>
      </c>
      <c r="K7" s="133">
        <v>51.1</v>
      </c>
      <c r="L7" s="70">
        <f>D7*K7/1000</f>
        <v>0.38324999999999998</v>
      </c>
      <c r="M7" s="133"/>
      <c r="N7" s="70">
        <f>D7*M7/1000</f>
        <v>0</v>
      </c>
      <c r="O7" s="135"/>
      <c r="P7" s="70">
        <f>D7*O7/1000</f>
        <v>0</v>
      </c>
      <c r="Q7" s="135">
        <v>51.1</v>
      </c>
      <c r="R7" s="69">
        <f>D7*Q7/1000</f>
        <v>0.38324999999999998</v>
      </c>
      <c r="S7" s="43"/>
      <c r="T7" s="43"/>
    </row>
    <row r="8" spans="1:20" ht="38.25" x14ac:dyDescent="0.2">
      <c r="A8" s="228"/>
      <c r="B8" s="132"/>
      <c r="C8" s="127" t="s">
        <v>88</v>
      </c>
      <c r="D8" s="135">
        <v>5</v>
      </c>
      <c r="E8" s="135"/>
      <c r="F8" s="135"/>
      <c r="G8" s="135">
        <v>0.04</v>
      </c>
      <c r="H8" s="135">
        <v>3.63</v>
      </c>
      <c r="I8" s="135">
        <v>0.13</v>
      </c>
      <c r="J8" s="135">
        <v>33.049999999999997</v>
      </c>
      <c r="K8" s="133">
        <v>504.7</v>
      </c>
      <c r="L8" s="70">
        <f>D8*K8/1000</f>
        <v>2.5234999999999999</v>
      </c>
      <c r="M8" s="133"/>
      <c r="N8" s="70">
        <f>D8*M8/1000</f>
        <v>0</v>
      </c>
      <c r="O8" s="135"/>
      <c r="P8" s="70">
        <f>D8*O8/1000</f>
        <v>0</v>
      </c>
      <c r="Q8" s="135">
        <v>504.7</v>
      </c>
      <c r="R8" s="69">
        <f>D8*Q8/1000</f>
        <v>2.5234999999999999</v>
      </c>
      <c r="S8" s="43"/>
      <c r="T8" s="43"/>
    </row>
    <row r="9" spans="1:20" x14ac:dyDescent="0.2">
      <c r="A9" s="228"/>
      <c r="B9" s="132"/>
      <c r="C9" s="127" t="s">
        <v>10</v>
      </c>
      <c r="D9" s="135">
        <v>1</v>
      </c>
      <c r="E9" s="135">
        <v>1</v>
      </c>
      <c r="F9" s="135"/>
      <c r="G9" s="135" t="s">
        <v>12</v>
      </c>
      <c r="H9" s="135" t="s">
        <v>12</v>
      </c>
      <c r="I9" s="135" t="s">
        <v>12</v>
      </c>
      <c r="J9" s="135" t="s">
        <v>12</v>
      </c>
      <c r="K9" s="133">
        <v>9.5</v>
      </c>
      <c r="L9" s="70">
        <f>D9*K9/1000</f>
        <v>9.4999999999999998E-3</v>
      </c>
      <c r="M9" s="133">
        <v>9.5</v>
      </c>
      <c r="N9" s="70">
        <f>D9*M9/1000</f>
        <v>9.4999999999999998E-3</v>
      </c>
      <c r="O9" s="135"/>
      <c r="P9" s="70">
        <f>D9*O9/1000</f>
        <v>0</v>
      </c>
      <c r="Q9" s="135"/>
      <c r="R9" s="69">
        <f>D9*Q9/1000</f>
        <v>0</v>
      </c>
      <c r="S9" s="132"/>
      <c r="T9" s="132"/>
    </row>
    <row r="10" spans="1:20" x14ac:dyDescent="0.2">
      <c r="A10" s="228"/>
      <c r="B10" s="132"/>
      <c r="C10" s="127" t="s">
        <v>41</v>
      </c>
      <c r="D10" s="135"/>
      <c r="E10" s="135"/>
      <c r="F10" s="135">
        <v>100</v>
      </c>
      <c r="G10" s="45">
        <f>SUM(G5:G9)</f>
        <v>5.47</v>
      </c>
      <c r="H10" s="45">
        <f>SUM(H5:H9)</f>
        <v>6.51</v>
      </c>
      <c r="I10" s="45">
        <f>SUM(I5:I9)</f>
        <v>33.530000000000008</v>
      </c>
      <c r="J10" s="45">
        <f>SUM(J5:J9)</f>
        <v>215.15000000000003</v>
      </c>
      <c r="K10" s="45"/>
      <c r="L10" s="74">
        <f>SUM(L5:L9)</f>
        <v>8.317753999999999</v>
      </c>
      <c r="M10" s="45"/>
      <c r="N10" s="74">
        <f>SUM(N5:N9)</f>
        <v>1.2509240000000001</v>
      </c>
      <c r="O10" s="45"/>
      <c r="P10" s="74">
        <f>SUM(P5:P9)</f>
        <v>0</v>
      </c>
      <c r="Q10" s="45"/>
      <c r="R10" s="74">
        <f>SUM(R5:R9)</f>
        <v>7.0668299999999995</v>
      </c>
      <c r="S10" s="132"/>
      <c r="T10" s="132"/>
    </row>
    <row r="11" spans="1:20" x14ac:dyDescent="0.2">
      <c r="A11" s="229" t="s">
        <v>20</v>
      </c>
      <c r="B11" s="240" t="s">
        <v>145</v>
      </c>
      <c r="C11" s="127" t="s">
        <v>145</v>
      </c>
      <c r="D11" s="127">
        <v>24</v>
      </c>
      <c r="E11" s="127"/>
      <c r="F11" s="133"/>
      <c r="G11" s="133">
        <v>1.02</v>
      </c>
      <c r="H11" s="133"/>
      <c r="I11" s="133">
        <v>21.76</v>
      </c>
      <c r="J11" s="133">
        <v>87.14</v>
      </c>
      <c r="K11" s="133">
        <v>75.12</v>
      </c>
      <c r="L11" s="70">
        <v>50</v>
      </c>
      <c r="M11" s="133">
        <v>75.12</v>
      </c>
      <c r="N11" s="70">
        <f>D11*M11/1000</f>
        <v>1.80288</v>
      </c>
      <c r="O11" s="135"/>
      <c r="P11" s="70">
        <f>D11*O11/1000</f>
        <v>0</v>
      </c>
      <c r="Q11" s="135"/>
      <c r="R11" s="69">
        <f>D11*Q11/1000</f>
        <v>0</v>
      </c>
      <c r="S11" s="132"/>
      <c r="T11" s="132"/>
    </row>
    <row r="12" spans="1:20" x14ac:dyDescent="0.2">
      <c r="A12" s="229"/>
      <c r="B12" s="240"/>
      <c r="C12" s="127" t="s">
        <v>74</v>
      </c>
      <c r="D12" s="127">
        <v>10</v>
      </c>
      <c r="E12" s="127"/>
      <c r="F12" s="133"/>
      <c r="G12" s="133">
        <v>1.36</v>
      </c>
      <c r="H12" s="133"/>
      <c r="I12" s="133">
        <v>29.02</v>
      </c>
      <c r="J12" s="133">
        <v>116.19</v>
      </c>
      <c r="K12" s="133">
        <v>51.1</v>
      </c>
      <c r="L12" s="70">
        <f>D12*K12/1000</f>
        <v>0.51100000000000001</v>
      </c>
      <c r="M12" s="133"/>
      <c r="N12" s="70">
        <f>D12*M12/1000</f>
        <v>0</v>
      </c>
      <c r="O12" s="135"/>
      <c r="P12" s="70">
        <f>D12*O12/1000</f>
        <v>0</v>
      </c>
      <c r="Q12" s="135">
        <v>51.1</v>
      </c>
      <c r="R12" s="69">
        <f>D12*Q12/1000</f>
        <v>0.51100000000000001</v>
      </c>
      <c r="S12" s="43"/>
      <c r="T12" s="43"/>
    </row>
    <row r="13" spans="1:20" x14ac:dyDescent="0.2">
      <c r="A13" s="229"/>
      <c r="B13" s="240"/>
      <c r="C13" s="127"/>
      <c r="D13" s="127"/>
      <c r="E13" s="127"/>
      <c r="F13" s="133"/>
      <c r="G13" s="133"/>
      <c r="H13" s="133"/>
      <c r="I13" s="133"/>
      <c r="J13" s="133"/>
      <c r="K13" s="133"/>
      <c r="L13" s="70">
        <f>D13*K13/1000</f>
        <v>0</v>
      </c>
      <c r="M13" s="133"/>
      <c r="N13" s="70">
        <f>D13*M13/1000</f>
        <v>0</v>
      </c>
      <c r="O13" s="135"/>
      <c r="P13" s="70">
        <f>D13*O13/1000</f>
        <v>0</v>
      </c>
      <c r="Q13" s="135"/>
      <c r="R13" s="69">
        <f>D13*Q13/1000</f>
        <v>0</v>
      </c>
      <c r="S13" s="43"/>
      <c r="T13" s="43"/>
    </row>
    <row r="14" spans="1:20" x14ac:dyDescent="0.2">
      <c r="A14" s="229"/>
      <c r="B14" s="132"/>
      <c r="C14" s="135"/>
      <c r="D14" s="135"/>
      <c r="E14" s="135"/>
      <c r="F14" s="135">
        <v>200</v>
      </c>
      <c r="G14" s="42">
        <f>SUM(G11:G13)</f>
        <v>2.38</v>
      </c>
      <c r="H14" s="42">
        <f>SUM(H11:H13)</f>
        <v>0</v>
      </c>
      <c r="I14" s="42">
        <f>SUM(I11:I13)</f>
        <v>50.78</v>
      </c>
      <c r="J14" s="42">
        <f>SUM(J11:J13)</f>
        <v>203.32999999999998</v>
      </c>
      <c r="K14" s="42"/>
      <c r="L14" s="71">
        <f>SUM(L11:L13)</f>
        <v>50.511000000000003</v>
      </c>
      <c r="M14" s="42"/>
      <c r="N14" s="71">
        <f>SUM(N11:N13)</f>
        <v>1.80288</v>
      </c>
      <c r="O14" s="42"/>
      <c r="P14" s="71">
        <f>SUM(P11:P13)</f>
        <v>0</v>
      </c>
      <c r="Q14" s="42"/>
      <c r="R14" s="71">
        <f>SUM(R11:R13)</f>
        <v>0.51100000000000001</v>
      </c>
      <c r="S14" s="43"/>
      <c r="T14" s="43"/>
    </row>
    <row r="15" spans="1:20" x14ac:dyDescent="0.2">
      <c r="A15" s="135"/>
      <c r="B15" s="132" t="s">
        <v>28</v>
      </c>
      <c r="C15" s="127" t="s">
        <v>28</v>
      </c>
      <c r="D15" s="127">
        <v>40</v>
      </c>
      <c r="E15" s="127">
        <v>40</v>
      </c>
      <c r="F15" s="133">
        <v>40</v>
      </c>
      <c r="G15" s="127"/>
      <c r="H15" s="127">
        <v>1.2</v>
      </c>
      <c r="I15" s="127">
        <v>46</v>
      </c>
      <c r="J15" s="127">
        <v>167.2</v>
      </c>
      <c r="K15" s="133">
        <v>58.81</v>
      </c>
      <c r="L15" s="70">
        <f>D15*K15/1000</f>
        <v>2.3524000000000003</v>
      </c>
      <c r="M15" s="133">
        <v>58.81</v>
      </c>
      <c r="N15" s="70">
        <f>D15*M15/1000</f>
        <v>2.3524000000000003</v>
      </c>
      <c r="O15" s="41"/>
      <c r="P15" s="70">
        <f>D15*O15/1000</f>
        <v>0</v>
      </c>
      <c r="Q15" s="41"/>
      <c r="R15" s="69">
        <f>D15*Q15/1000</f>
        <v>0</v>
      </c>
      <c r="S15" s="132"/>
      <c r="T15" s="132"/>
    </row>
    <row r="16" spans="1:20" ht="27.75" customHeight="1" x14ac:dyDescent="0.2">
      <c r="A16" s="135"/>
      <c r="B16" s="132" t="s">
        <v>155</v>
      </c>
      <c r="C16" s="127" t="s">
        <v>88</v>
      </c>
      <c r="D16" s="127">
        <v>10</v>
      </c>
      <c r="E16" s="127"/>
      <c r="F16" s="133"/>
      <c r="G16" s="127">
        <v>0.08</v>
      </c>
      <c r="H16" s="127">
        <v>7.25</v>
      </c>
      <c r="I16" s="127">
        <v>0.26</v>
      </c>
      <c r="J16" s="127">
        <v>66.099999999999994</v>
      </c>
      <c r="K16" s="133">
        <v>504.7</v>
      </c>
      <c r="L16" s="70">
        <f>D16*K16/1000</f>
        <v>5.0469999999999997</v>
      </c>
      <c r="M16" s="133"/>
      <c r="N16" s="70">
        <f>D16*M16/1000</f>
        <v>0</v>
      </c>
      <c r="O16" s="41"/>
      <c r="P16" s="70">
        <f>D16*O16/1000</f>
        <v>0</v>
      </c>
      <c r="Q16" s="41">
        <v>504.7</v>
      </c>
      <c r="R16" s="69">
        <f>D16*Q16/1000</f>
        <v>5.0469999999999997</v>
      </c>
      <c r="S16" s="132"/>
      <c r="T16" s="132"/>
    </row>
    <row r="17" spans="1:20" ht="27.75" customHeight="1" x14ac:dyDescent="0.2">
      <c r="A17" s="135"/>
      <c r="B17" s="132" t="s">
        <v>156</v>
      </c>
      <c r="C17" s="127" t="s">
        <v>157</v>
      </c>
      <c r="D17" s="127">
        <v>10</v>
      </c>
      <c r="E17" s="127"/>
      <c r="F17" s="133"/>
      <c r="G17" s="127">
        <v>2.2599999999999998</v>
      </c>
      <c r="H17" s="127">
        <v>2.57</v>
      </c>
      <c r="I17" s="127"/>
      <c r="J17" s="127">
        <v>33.79</v>
      </c>
      <c r="K17" s="133">
        <v>523.4</v>
      </c>
      <c r="L17" s="70">
        <f>D17*K17/1000</f>
        <v>5.234</v>
      </c>
      <c r="M17" s="133"/>
      <c r="N17" s="70">
        <f>D17*M17/1000</f>
        <v>0</v>
      </c>
      <c r="O17" s="41"/>
      <c r="P17" s="70">
        <f>D17*O17/1000</f>
        <v>0</v>
      </c>
      <c r="Q17" s="41">
        <v>523.4</v>
      </c>
      <c r="R17" s="69">
        <f>D17*Q17/1000</f>
        <v>5.234</v>
      </c>
      <c r="S17" s="132"/>
      <c r="T17" s="132"/>
    </row>
    <row r="18" spans="1:20" x14ac:dyDescent="0.2">
      <c r="A18" s="127"/>
      <c r="B18" s="132" t="s">
        <v>24</v>
      </c>
      <c r="C18" s="127" t="s">
        <v>24</v>
      </c>
      <c r="D18" s="135">
        <v>40</v>
      </c>
      <c r="E18" s="135"/>
      <c r="F18" s="135"/>
      <c r="G18" s="127">
        <v>5.08</v>
      </c>
      <c r="H18" s="127">
        <v>4.5999999999999996</v>
      </c>
      <c r="I18" s="127">
        <v>0.28000000000000003</v>
      </c>
      <c r="J18" s="127">
        <v>63</v>
      </c>
      <c r="K18" s="133">
        <v>181.25</v>
      </c>
      <c r="L18" s="70">
        <f>D18*K18/1000</f>
        <v>7.25</v>
      </c>
      <c r="M18" s="133">
        <v>181.25</v>
      </c>
      <c r="N18" s="70">
        <f>D18*M18/1000</f>
        <v>7.25</v>
      </c>
      <c r="O18" s="135"/>
      <c r="P18" s="70">
        <f>D18*O18/1000</f>
        <v>0</v>
      </c>
      <c r="Q18" s="135"/>
      <c r="R18" s="69"/>
      <c r="S18" s="132"/>
      <c r="T18" s="132"/>
    </row>
    <row r="19" spans="1:20" x14ac:dyDescent="0.2">
      <c r="A19" s="127"/>
      <c r="B19" s="132"/>
      <c r="C19" s="135" t="s">
        <v>41</v>
      </c>
      <c r="D19" s="135"/>
      <c r="E19" s="135"/>
      <c r="F19" s="135">
        <v>75</v>
      </c>
      <c r="G19" s="42">
        <f t="shared" ref="G19:R19" si="0">SUM(G16:G18)</f>
        <v>7.42</v>
      </c>
      <c r="H19" s="42">
        <f t="shared" si="0"/>
        <v>14.42</v>
      </c>
      <c r="I19" s="42">
        <f t="shared" si="0"/>
        <v>0.54</v>
      </c>
      <c r="J19" s="42">
        <f t="shared" si="0"/>
        <v>162.88999999999999</v>
      </c>
      <c r="K19" s="42">
        <f t="shared" si="0"/>
        <v>1209.3499999999999</v>
      </c>
      <c r="L19" s="42">
        <f t="shared" si="0"/>
        <v>17.530999999999999</v>
      </c>
      <c r="M19" s="42">
        <f t="shared" si="0"/>
        <v>181.25</v>
      </c>
      <c r="N19" s="42">
        <f t="shared" si="0"/>
        <v>7.25</v>
      </c>
      <c r="O19" s="42">
        <f t="shared" si="0"/>
        <v>0</v>
      </c>
      <c r="P19" s="42">
        <f t="shared" si="0"/>
        <v>0</v>
      </c>
      <c r="Q19" s="42">
        <f t="shared" si="0"/>
        <v>1028.0999999999999</v>
      </c>
      <c r="R19" s="42">
        <f t="shared" si="0"/>
        <v>10.280999999999999</v>
      </c>
      <c r="S19" s="132"/>
      <c r="T19" s="132"/>
    </row>
    <row r="20" spans="1:20" x14ac:dyDescent="0.2">
      <c r="A20" s="16"/>
      <c r="B20" s="16" t="s">
        <v>69</v>
      </c>
      <c r="C20" s="16"/>
      <c r="D20" s="16"/>
      <c r="E20" s="16"/>
      <c r="F20" s="16"/>
      <c r="G20" s="98">
        <f>G16+G15+G14+G10</f>
        <v>7.93</v>
      </c>
      <c r="H20" s="98">
        <f>H16+H15+H14+H10</f>
        <v>14.959999999999999</v>
      </c>
      <c r="I20" s="98">
        <f>I16+I15+I14+I10</f>
        <v>130.57</v>
      </c>
      <c r="J20" s="98">
        <f>J16+J15+J14+J10</f>
        <v>651.78</v>
      </c>
      <c r="K20" s="98">
        <f>K16+K15+K14+K10</f>
        <v>563.51</v>
      </c>
      <c r="L20" s="98">
        <f t="shared" ref="L20:R20" si="1">L16+L15+L14+L10</f>
        <v>66.228154000000004</v>
      </c>
      <c r="M20" s="98">
        <f t="shared" si="1"/>
        <v>58.81</v>
      </c>
      <c r="N20" s="98">
        <f t="shared" si="1"/>
        <v>5.4062040000000007</v>
      </c>
      <c r="O20" s="98">
        <f t="shared" si="1"/>
        <v>0</v>
      </c>
      <c r="P20" s="98">
        <f t="shared" si="1"/>
        <v>0</v>
      </c>
      <c r="Q20" s="98">
        <f t="shared" si="1"/>
        <v>504.7</v>
      </c>
      <c r="R20" s="98">
        <f t="shared" si="1"/>
        <v>12.624829999999999</v>
      </c>
      <c r="S20" s="206">
        <f>N20+R20</f>
        <v>18.031033999999998</v>
      </c>
      <c r="T20" s="132"/>
    </row>
    <row r="21" spans="1:20" x14ac:dyDescent="0.2">
      <c r="S21" s="179"/>
    </row>
  </sheetData>
  <mergeCells count="19">
    <mergeCell ref="A11:A14"/>
    <mergeCell ref="B11:B13"/>
    <mergeCell ref="B5:B7"/>
    <mergeCell ref="H1:H3"/>
    <mergeCell ref="I1:I3"/>
    <mergeCell ref="A1:A3"/>
    <mergeCell ref="C1:C3"/>
    <mergeCell ref="D1:D3"/>
    <mergeCell ref="E1:E3"/>
    <mergeCell ref="M1:R1"/>
    <mergeCell ref="M2:N2"/>
    <mergeCell ref="O2:P2"/>
    <mergeCell ref="Q2:R2"/>
    <mergeCell ref="A5:A10"/>
    <mergeCell ref="F1:F3"/>
    <mergeCell ref="G1:G3"/>
    <mergeCell ref="B1:B3"/>
    <mergeCell ref="J1:J3"/>
    <mergeCell ref="K1:L2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8"/>
  <sheetViews>
    <sheetView tabSelected="1" workbookViewId="0">
      <selection activeCell="V21" sqref="V21"/>
    </sheetView>
  </sheetViews>
  <sheetFormatPr defaultRowHeight="12.75" x14ac:dyDescent="0.2"/>
  <cols>
    <col min="1" max="1" width="6.85546875" style="16" customWidth="1"/>
    <col min="2" max="2" width="15.7109375" style="16" customWidth="1"/>
    <col min="3" max="3" width="16.42578125" style="16" customWidth="1"/>
    <col min="4" max="4" width="5.7109375" style="16" customWidth="1"/>
    <col min="5" max="5" width="4.5703125" style="16" customWidth="1"/>
    <col min="6" max="6" width="6" style="16" customWidth="1"/>
    <col min="7" max="7" width="7.28515625" style="16" customWidth="1"/>
    <col min="8" max="8" width="6.42578125" style="16" customWidth="1"/>
    <col min="9" max="9" width="5.42578125" style="16" customWidth="1"/>
    <col min="10" max="10" width="6.140625" style="16" customWidth="1"/>
    <col min="11" max="11" width="5.85546875" style="16" customWidth="1"/>
    <col min="12" max="12" width="5.42578125" style="16" customWidth="1"/>
    <col min="13" max="13" width="5.28515625" style="16" customWidth="1"/>
    <col min="14" max="14" width="5.42578125" style="103" customWidth="1"/>
    <col min="15" max="15" width="5.7109375" style="16" customWidth="1"/>
    <col min="16" max="16" width="5.85546875" style="103" customWidth="1"/>
    <col min="17" max="17" width="8.5703125" style="16" customWidth="1"/>
    <col min="18" max="18" width="6.42578125" style="103" customWidth="1"/>
    <col min="19" max="19" width="8.140625" style="16" customWidth="1"/>
    <col min="20" max="20" width="7.5703125" style="16" customWidth="1"/>
    <col min="21" max="16384" width="9.140625" style="16"/>
  </cols>
  <sheetData>
    <row r="2" spans="1:20" s="18" customFormat="1" ht="15" customHeight="1" x14ac:dyDescent="0.25">
      <c r="A2" s="295" t="s">
        <v>42</v>
      </c>
      <c r="B2" s="20" t="s">
        <v>0</v>
      </c>
      <c r="C2" s="295" t="s">
        <v>1</v>
      </c>
      <c r="D2" s="295" t="s">
        <v>2</v>
      </c>
      <c r="E2" s="295" t="s">
        <v>3</v>
      </c>
      <c r="F2" s="295" t="s">
        <v>4</v>
      </c>
      <c r="G2" s="295" t="s">
        <v>5</v>
      </c>
      <c r="H2" s="295" t="s">
        <v>6</v>
      </c>
      <c r="I2" s="295" t="s">
        <v>7</v>
      </c>
      <c r="J2" s="295" t="s">
        <v>8</v>
      </c>
      <c r="K2" s="295" t="s">
        <v>62</v>
      </c>
      <c r="L2" s="295"/>
      <c r="M2" s="296" t="s">
        <v>63</v>
      </c>
      <c r="N2" s="296"/>
      <c r="O2" s="296"/>
      <c r="P2" s="296"/>
      <c r="Q2" s="296"/>
      <c r="R2" s="296"/>
      <c r="S2" s="138"/>
      <c r="T2" s="138"/>
    </row>
    <row r="3" spans="1:20" s="18" customFormat="1" ht="65.25" customHeight="1" x14ac:dyDescent="0.25">
      <c r="A3" s="295"/>
      <c r="B3" s="20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7" t="s">
        <v>64</v>
      </c>
      <c r="N3" s="297"/>
      <c r="O3" s="295" t="s">
        <v>65</v>
      </c>
      <c r="P3" s="295"/>
      <c r="Q3" s="295" t="s">
        <v>66</v>
      </c>
      <c r="R3" s="295"/>
      <c r="S3" s="132"/>
      <c r="T3" s="132"/>
    </row>
    <row r="4" spans="1:20" s="18" customFormat="1" ht="42" customHeight="1" x14ac:dyDescent="0.25">
      <c r="A4" s="295"/>
      <c r="B4" s="20"/>
      <c r="C4" s="295"/>
      <c r="D4" s="295"/>
      <c r="E4" s="295"/>
      <c r="F4" s="295"/>
      <c r="G4" s="295"/>
      <c r="H4" s="295"/>
      <c r="I4" s="295"/>
      <c r="J4" s="295"/>
      <c r="K4" s="137" t="s">
        <v>43</v>
      </c>
      <c r="L4" s="85" t="s">
        <v>67</v>
      </c>
      <c r="M4" s="137" t="s">
        <v>43</v>
      </c>
      <c r="N4" s="85" t="s">
        <v>67</v>
      </c>
      <c r="O4" s="137" t="s">
        <v>43</v>
      </c>
      <c r="P4" s="86" t="s">
        <v>67</v>
      </c>
      <c r="Q4" s="137" t="s">
        <v>43</v>
      </c>
      <c r="R4" s="85" t="s">
        <v>67</v>
      </c>
      <c r="S4" s="132"/>
      <c r="T4" s="132"/>
    </row>
    <row r="5" spans="1:20" s="18" customFormat="1" ht="30.75" customHeight="1" x14ac:dyDescent="0.25">
      <c r="A5" s="137"/>
      <c r="B5" s="299" t="s">
        <v>70</v>
      </c>
      <c r="C5" s="17" t="s">
        <v>71</v>
      </c>
      <c r="D5" s="17">
        <v>99.6</v>
      </c>
      <c r="E5" s="17">
        <v>79</v>
      </c>
      <c r="F5" s="137"/>
      <c r="G5" s="137">
        <v>1.4</v>
      </c>
      <c r="H5" s="137"/>
      <c r="I5" s="137">
        <v>3.7</v>
      </c>
      <c r="J5" s="137">
        <v>21.3</v>
      </c>
      <c r="K5" s="137">
        <v>25</v>
      </c>
      <c r="L5" s="86">
        <f>D5*K5/1000</f>
        <v>2.4900000000000002</v>
      </c>
      <c r="M5" s="137"/>
      <c r="N5" s="86">
        <f>D5*M5/1000</f>
        <v>0</v>
      </c>
      <c r="O5" s="138">
        <v>25</v>
      </c>
      <c r="P5" s="86">
        <f>D5*O5/1000</f>
        <v>2.4900000000000002</v>
      </c>
      <c r="Q5" s="138"/>
      <c r="R5" s="85">
        <f>D5*Q5/1000</f>
        <v>0</v>
      </c>
      <c r="S5" s="140"/>
      <c r="T5" s="140"/>
    </row>
    <row r="6" spans="1:20" s="18" customFormat="1" ht="24" customHeight="1" x14ac:dyDescent="0.25">
      <c r="A6" s="137"/>
      <c r="B6" s="299"/>
      <c r="C6" s="17" t="s">
        <v>72</v>
      </c>
      <c r="D6" s="17">
        <v>12.5</v>
      </c>
      <c r="E6" s="17">
        <v>10</v>
      </c>
      <c r="F6" s="137"/>
      <c r="G6" s="137">
        <v>0.14000000000000001</v>
      </c>
      <c r="H6" s="137"/>
      <c r="I6" s="137">
        <v>0.91</v>
      </c>
      <c r="J6" s="137">
        <v>4.0999999999999996</v>
      </c>
      <c r="K6" s="137">
        <v>25</v>
      </c>
      <c r="L6" s="86">
        <f>D6*K6/1000</f>
        <v>0.3125</v>
      </c>
      <c r="M6" s="137"/>
      <c r="N6" s="86">
        <f>D6*M6/1000</f>
        <v>0</v>
      </c>
      <c r="O6" s="138">
        <v>25</v>
      </c>
      <c r="P6" s="86">
        <f>D6*O6/1000</f>
        <v>0.3125</v>
      </c>
      <c r="Q6" s="138"/>
      <c r="R6" s="85">
        <f>D6*Q6/1000</f>
        <v>0</v>
      </c>
      <c r="S6" s="140"/>
      <c r="T6" s="140"/>
    </row>
    <row r="7" spans="1:20" s="18" customFormat="1" ht="15.75" customHeight="1" x14ac:dyDescent="0.25">
      <c r="A7" s="137"/>
      <c r="B7" s="20"/>
      <c r="C7" s="17" t="s">
        <v>73</v>
      </c>
      <c r="D7" s="17">
        <v>12.5</v>
      </c>
      <c r="E7" s="17">
        <v>10</v>
      </c>
      <c r="F7" s="137"/>
      <c r="G7" s="137">
        <v>0.1</v>
      </c>
      <c r="H7" s="137"/>
      <c r="I7" s="137">
        <v>0.7</v>
      </c>
      <c r="J7" s="137">
        <v>3.4</v>
      </c>
      <c r="K7" s="137">
        <v>30</v>
      </c>
      <c r="L7" s="86">
        <f>D7*K7/1000</f>
        <v>0.375</v>
      </c>
      <c r="M7" s="137"/>
      <c r="N7" s="86">
        <f>D7*M7/1000</f>
        <v>0</v>
      </c>
      <c r="O7" s="138">
        <v>30</v>
      </c>
      <c r="P7" s="86">
        <f>D7*O7/1000</f>
        <v>0.375</v>
      </c>
      <c r="Q7" s="138"/>
      <c r="R7" s="85">
        <f>D7*Q7/1000</f>
        <v>0</v>
      </c>
      <c r="S7" s="20"/>
      <c r="T7" s="20"/>
    </row>
    <row r="8" spans="1:20" s="18" customFormat="1" ht="15.75" customHeight="1" x14ac:dyDescent="0.25">
      <c r="A8" s="137"/>
      <c r="B8" s="20"/>
      <c r="C8" s="17" t="s">
        <v>74</v>
      </c>
      <c r="D8" s="17">
        <v>5</v>
      </c>
      <c r="E8" s="17">
        <v>5</v>
      </c>
      <c r="F8" s="137"/>
      <c r="G8" s="137"/>
      <c r="H8" s="137"/>
      <c r="I8" s="137">
        <v>4.9000000000000004</v>
      </c>
      <c r="J8" s="137">
        <v>18.899999999999999</v>
      </c>
      <c r="K8" s="137">
        <v>51.1</v>
      </c>
      <c r="L8" s="86">
        <f>D8*K8/1000</f>
        <v>0.2555</v>
      </c>
      <c r="M8" s="137">
        <v>51.1</v>
      </c>
      <c r="N8" s="86">
        <f>D8*M8/1000</f>
        <v>0.2555</v>
      </c>
      <c r="O8" s="138"/>
      <c r="P8" s="86">
        <f>D8*O8/1000</f>
        <v>0</v>
      </c>
      <c r="Q8" s="138"/>
      <c r="R8" s="85">
        <f>D8*Q8/1000</f>
        <v>0</v>
      </c>
      <c r="S8" s="20"/>
      <c r="T8" s="20"/>
    </row>
    <row r="9" spans="1:20" s="18" customFormat="1" ht="15.75" customHeight="1" x14ac:dyDescent="0.25">
      <c r="A9" s="137"/>
      <c r="B9" s="20"/>
      <c r="C9" s="17" t="s">
        <v>75</v>
      </c>
      <c r="D9" s="17">
        <v>5</v>
      </c>
      <c r="E9" s="17">
        <v>5</v>
      </c>
      <c r="F9" s="137"/>
      <c r="G9" s="137"/>
      <c r="H9" s="137">
        <v>4.99</v>
      </c>
      <c r="I9" s="137"/>
      <c r="J9" s="137">
        <v>44.9</v>
      </c>
      <c r="K9" s="137">
        <v>114.49</v>
      </c>
      <c r="L9" s="86">
        <f>D9*K9/1000</f>
        <v>0.5724499999999999</v>
      </c>
      <c r="M9" s="137">
        <v>114.49</v>
      </c>
      <c r="N9" s="86">
        <f>D9*M9/1000</f>
        <v>0.5724499999999999</v>
      </c>
      <c r="O9" s="19"/>
      <c r="P9" s="86">
        <f>D9*O9/1000</f>
        <v>0</v>
      </c>
      <c r="Q9" s="19"/>
      <c r="R9" s="85">
        <f>D9*Q9/1000</f>
        <v>0</v>
      </c>
      <c r="S9" s="20"/>
      <c r="T9" s="20"/>
    </row>
    <row r="10" spans="1:20" s="18" customFormat="1" ht="15.75" customHeight="1" x14ac:dyDescent="0.25">
      <c r="A10" s="137"/>
      <c r="B10" s="20"/>
      <c r="C10" s="138" t="s">
        <v>41</v>
      </c>
      <c r="D10" s="138"/>
      <c r="E10" s="138"/>
      <c r="F10" s="138">
        <v>100</v>
      </c>
      <c r="G10" s="87">
        <f>SUM(G5:G9)</f>
        <v>1.6400000000000001</v>
      </c>
      <c r="H10" s="87">
        <f t="shared" ref="H10:R10" si="0">SUM(H5:H9)</f>
        <v>4.99</v>
      </c>
      <c r="I10" s="87">
        <f t="shared" si="0"/>
        <v>10.210000000000001</v>
      </c>
      <c r="J10" s="87">
        <f t="shared" si="0"/>
        <v>92.6</v>
      </c>
      <c r="K10" s="87"/>
      <c r="L10" s="88">
        <f t="shared" si="0"/>
        <v>4.0054499999999997</v>
      </c>
      <c r="M10" s="89"/>
      <c r="N10" s="88">
        <f t="shared" si="0"/>
        <v>0.82794999999999996</v>
      </c>
      <c r="O10" s="89"/>
      <c r="P10" s="88">
        <f t="shared" si="0"/>
        <v>3.1775000000000002</v>
      </c>
      <c r="Q10" s="89"/>
      <c r="R10" s="88">
        <f t="shared" si="0"/>
        <v>0</v>
      </c>
      <c r="S10" s="20"/>
      <c r="T10" s="20"/>
    </row>
    <row r="11" spans="1:20" x14ac:dyDescent="0.2">
      <c r="L11" s="103"/>
    </row>
    <row r="12" spans="1:20" ht="22.5" customHeight="1" x14ac:dyDescent="0.3">
      <c r="A12" s="79" t="s">
        <v>125</v>
      </c>
      <c r="B12" s="107" t="s">
        <v>126</v>
      </c>
      <c r="C12" s="80" t="s">
        <v>32</v>
      </c>
      <c r="D12" s="81">
        <v>66.7</v>
      </c>
      <c r="E12" s="81">
        <v>48</v>
      </c>
      <c r="F12" s="81"/>
      <c r="G12" s="82">
        <v>1.33</v>
      </c>
      <c r="H12" s="82">
        <v>0.19</v>
      </c>
      <c r="I12" s="82">
        <v>8.1999999999999993</v>
      </c>
      <c r="J12" s="82">
        <v>38.42</v>
      </c>
      <c r="K12" s="82">
        <v>20</v>
      </c>
      <c r="L12" s="103">
        <f>D12*K12/1000</f>
        <v>1.3340000000000001</v>
      </c>
      <c r="N12" s="103">
        <f>D12*M12/1000</f>
        <v>0</v>
      </c>
      <c r="O12" s="16">
        <v>20</v>
      </c>
      <c r="P12" s="103">
        <f>D12*O12/1000</f>
        <v>1.3340000000000001</v>
      </c>
      <c r="R12" s="103">
        <f>D12*Q12/1000</f>
        <v>0</v>
      </c>
      <c r="S12" s="107"/>
      <c r="T12" s="107"/>
    </row>
    <row r="13" spans="1:20" ht="30" customHeight="1" x14ac:dyDescent="0.3">
      <c r="A13" s="79"/>
      <c r="B13" s="107"/>
      <c r="C13" s="80" t="s">
        <v>127</v>
      </c>
      <c r="D13" s="81">
        <v>20.5</v>
      </c>
      <c r="E13" s="81">
        <v>20</v>
      </c>
      <c r="F13" s="81"/>
      <c r="G13" s="82">
        <v>4.5999999999999996</v>
      </c>
      <c r="H13" s="82">
        <v>0.3</v>
      </c>
      <c r="I13" s="82">
        <v>10.199999999999999</v>
      </c>
      <c r="J13" s="82">
        <v>62.8</v>
      </c>
      <c r="K13" s="82">
        <v>38.33</v>
      </c>
      <c r="L13" s="103">
        <f t="shared" ref="L13:L34" si="1">D13*K13/1000</f>
        <v>0.78576499999999994</v>
      </c>
      <c r="N13" s="103">
        <f t="shared" ref="N13:N34" si="2">D13*M13/1000</f>
        <v>0</v>
      </c>
      <c r="O13" s="16">
        <v>38.299999999999997</v>
      </c>
      <c r="P13" s="103">
        <f t="shared" ref="P13:P34" si="3">D13*O13/1000</f>
        <v>0.78515000000000001</v>
      </c>
      <c r="R13" s="103">
        <f t="shared" ref="R13:R34" si="4">D13*Q13/1000</f>
        <v>0</v>
      </c>
      <c r="S13" s="107"/>
      <c r="T13" s="107"/>
    </row>
    <row r="14" spans="1:20" ht="21" customHeight="1" x14ac:dyDescent="0.3">
      <c r="A14" s="79"/>
      <c r="B14" s="99"/>
      <c r="C14" s="80" t="s">
        <v>36</v>
      </c>
      <c r="D14" s="81">
        <v>12</v>
      </c>
      <c r="E14" s="81">
        <v>10.8</v>
      </c>
      <c r="F14" s="81"/>
      <c r="G14" s="82">
        <v>0.16800000000000001</v>
      </c>
      <c r="H14" s="82">
        <v>0.9</v>
      </c>
      <c r="I14" s="82">
        <v>0.81</v>
      </c>
      <c r="J14" s="82">
        <v>4.13</v>
      </c>
      <c r="K14" s="82">
        <v>25</v>
      </c>
      <c r="L14" s="103">
        <f t="shared" si="1"/>
        <v>0.3</v>
      </c>
      <c r="N14" s="103">
        <f t="shared" si="2"/>
        <v>0</v>
      </c>
      <c r="O14" s="16">
        <v>25</v>
      </c>
      <c r="P14" s="103">
        <f t="shared" si="3"/>
        <v>0.3</v>
      </c>
      <c r="R14" s="103">
        <f t="shared" si="4"/>
        <v>0</v>
      </c>
      <c r="S14" s="99"/>
      <c r="T14" s="99"/>
    </row>
    <row r="15" spans="1:20" ht="21" customHeight="1" x14ac:dyDescent="0.3">
      <c r="A15" s="79"/>
      <c r="B15" s="99"/>
      <c r="C15" s="80" t="s">
        <v>14</v>
      </c>
      <c r="D15" s="81">
        <v>12.5</v>
      </c>
      <c r="E15" s="81">
        <v>10.8</v>
      </c>
      <c r="F15" s="81"/>
      <c r="G15" s="82">
        <v>0.16</v>
      </c>
      <c r="H15" s="82">
        <v>0.01</v>
      </c>
      <c r="I15" s="82">
        <v>0.84</v>
      </c>
      <c r="J15" s="82">
        <v>3.4</v>
      </c>
      <c r="K15" s="82">
        <v>30</v>
      </c>
      <c r="L15" s="103">
        <f t="shared" si="1"/>
        <v>0.375</v>
      </c>
      <c r="N15" s="103">
        <f t="shared" si="2"/>
        <v>0</v>
      </c>
      <c r="O15" s="16">
        <v>30</v>
      </c>
      <c r="P15" s="103">
        <f t="shared" si="3"/>
        <v>0.375</v>
      </c>
      <c r="R15" s="103">
        <f t="shared" si="4"/>
        <v>0</v>
      </c>
      <c r="S15" s="99"/>
      <c r="T15" s="99"/>
    </row>
    <row r="16" spans="1:20" ht="18" customHeight="1" x14ac:dyDescent="0.3">
      <c r="A16" s="79"/>
      <c r="B16" s="99"/>
      <c r="C16" s="80" t="s">
        <v>11</v>
      </c>
      <c r="D16" s="81">
        <v>5</v>
      </c>
      <c r="E16" s="81">
        <v>5</v>
      </c>
      <c r="F16" s="81"/>
      <c r="G16" s="82">
        <v>0.04</v>
      </c>
      <c r="H16" s="82">
        <v>3.63</v>
      </c>
      <c r="I16" s="82">
        <v>0.13</v>
      </c>
      <c r="J16" s="82">
        <v>33.049999999999997</v>
      </c>
      <c r="K16" s="82">
        <v>504.7</v>
      </c>
      <c r="L16" s="103">
        <f t="shared" si="1"/>
        <v>2.5234999999999999</v>
      </c>
      <c r="N16" s="103">
        <f t="shared" si="2"/>
        <v>0</v>
      </c>
      <c r="P16" s="103">
        <f t="shared" si="3"/>
        <v>0</v>
      </c>
      <c r="Q16" s="16">
        <v>504.7</v>
      </c>
      <c r="R16" s="103">
        <f t="shared" si="4"/>
        <v>2.5234999999999999</v>
      </c>
      <c r="S16" s="99"/>
      <c r="T16" s="99"/>
    </row>
    <row r="17" spans="1:20" ht="21" customHeight="1" x14ac:dyDescent="0.3">
      <c r="A17" s="79"/>
      <c r="B17" s="99"/>
      <c r="C17" s="80" t="s">
        <v>117</v>
      </c>
      <c r="D17" s="81">
        <v>0.17499999999999999</v>
      </c>
      <c r="E17" s="81">
        <v>0.17499999999999999</v>
      </c>
      <c r="F17" s="81"/>
      <c r="G17" s="82">
        <v>0.7</v>
      </c>
      <c r="H17" s="82">
        <v>0.2</v>
      </c>
      <c r="I17" s="82" t="s">
        <v>12</v>
      </c>
      <c r="J17" s="82">
        <v>5</v>
      </c>
      <c r="K17" s="82">
        <v>188</v>
      </c>
      <c r="L17" s="103">
        <f t="shared" si="1"/>
        <v>3.2899999999999999E-2</v>
      </c>
      <c r="N17" s="103">
        <f t="shared" si="2"/>
        <v>0</v>
      </c>
      <c r="P17" s="103">
        <f t="shared" si="3"/>
        <v>0</v>
      </c>
      <c r="Q17" s="16">
        <v>188</v>
      </c>
      <c r="R17" s="103">
        <f t="shared" si="4"/>
        <v>3.2899999999999999E-2</v>
      </c>
      <c r="S17" s="99"/>
      <c r="T17" s="99"/>
    </row>
    <row r="18" spans="1:20" ht="15.75" customHeight="1" x14ac:dyDescent="0.3">
      <c r="A18" s="79"/>
      <c r="B18" s="99"/>
      <c r="C18" s="80" t="s">
        <v>10</v>
      </c>
      <c r="D18" s="81">
        <v>1</v>
      </c>
      <c r="E18" s="81"/>
      <c r="F18" s="81"/>
      <c r="G18" s="82" t="s">
        <v>12</v>
      </c>
      <c r="H18" s="82" t="s">
        <v>12</v>
      </c>
      <c r="I18" s="82" t="s">
        <v>12</v>
      </c>
      <c r="J18" s="82" t="s">
        <v>12</v>
      </c>
      <c r="K18" s="82">
        <v>10.06</v>
      </c>
      <c r="L18" s="103">
        <f t="shared" si="1"/>
        <v>1.0060000000000001E-2</v>
      </c>
      <c r="M18" s="16">
        <v>10.06</v>
      </c>
      <c r="N18" s="103">
        <f t="shared" si="2"/>
        <v>1.0060000000000001E-2</v>
      </c>
      <c r="P18" s="103">
        <f t="shared" si="3"/>
        <v>0</v>
      </c>
      <c r="R18" s="103">
        <f t="shared" si="4"/>
        <v>0</v>
      </c>
      <c r="S18" s="99"/>
      <c r="T18" s="99"/>
    </row>
    <row r="19" spans="1:20" ht="15" customHeight="1" x14ac:dyDescent="0.3">
      <c r="A19" s="79"/>
      <c r="B19" s="99"/>
      <c r="C19" s="80" t="s">
        <v>128</v>
      </c>
      <c r="D19" s="81">
        <v>52</v>
      </c>
      <c r="E19" s="81">
        <v>36</v>
      </c>
      <c r="F19" s="81"/>
      <c r="G19" s="82">
        <v>9.7200000000000006</v>
      </c>
      <c r="H19" s="82">
        <v>6.03</v>
      </c>
      <c r="I19" s="82">
        <v>0.18</v>
      </c>
      <c r="J19" s="82">
        <v>68.52</v>
      </c>
      <c r="K19" s="82">
        <v>183.83</v>
      </c>
      <c r="L19" s="103">
        <f t="shared" si="1"/>
        <v>9.5591600000000003</v>
      </c>
      <c r="N19" s="103">
        <f t="shared" si="2"/>
        <v>0</v>
      </c>
      <c r="P19" s="103">
        <f t="shared" si="3"/>
        <v>0</v>
      </c>
      <c r="Q19" s="16">
        <v>183.8</v>
      </c>
      <c r="R19" s="103">
        <f t="shared" si="4"/>
        <v>9.5576000000000008</v>
      </c>
      <c r="S19" s="99"/>
      <c r="T19" s="99"/>
    </row>
    <row r="20" spans="1:20" ht="21" customHeight="1" x14ac:dyDescent="0.3">
      <c r="A20" s="79"/>
      <c r="B20" s="99"/>
      <c r="C20" s="80"/>
      <c r="D20" s="81"/>
      <c r="E20" s="81"/>
      <c r="F20" s="81" t="s">
        <v>99</v>
      </c>
      <c r="G20" s="83">
        <f>SUM(G12:G19)</f>
        <v>16.718</v>
      </c>
      <c r="H20" s="83">
        <f t="shared" ref="H20:R20" si="5">SUM(H12:H19)</f>
        <v>11.260000000000002</v>
      </c>
      <c r="I20" s="83">
        <f t="shared" si="5"/>
        <v>20.359999999999996</v>
      </c>
      <c r="J20" s="83">
        <f t="shared" si="5"/>
        <v>215.32</v>
      </c>
      <c r="K20" s="83">
        <f t="shared" si="5"/>
        <v>999.92</v>
      </c>
      <c r="L20" s="104">
        <f t="shared" si="5"/>
        <v>14.920385</v>
      </c>
      <c r="M20" s="83">
        <f t="shared" si="5"/>
        <v>10.06</v>
      </c>
      <c r="N20" s="104">
        <f t="shared" si="5"/>
        <v>1.0060000000000001E-2</v>
      </c>
      <c r="O20" s="83">
        <f t="shared" si="5"/>
        <v>113.3</v>
      </c>
      <c r="P20" s="104">
        <f t="shared" si="5"/>
        <v>2.7941500000000001</v>
      </c>
      <c r="Q20" s="83">
        <f t="shared" si="5"/>
        <v>876.5</v>
      </c>
      <c r="R20" s="104">
        <f t="shared" si="5"/>
        <v>12.114000000000001</v>
      </c>
      <c r="S20" s="99"/>
      <c r="T20" s="99"/>
    </row>
    <row r="21" spans="1:20" ht="13.5" x14ac:dyDescent="0.25">
      <c r="A21" s="4"/>
      <c r="B21" s="298" t="s">
        <v>158</v>
      </c>
      <c r="C21" s="139" t="s">
        <v>89</v>
      </c>
      <c r="D21" s="139">
        <v>38.74</v>
      </c>
      <c r="E21" s="139"/>
      <c r="F21" s="102"/>
      <c r="G21" s="139">
        <v>3.81</v>
      </c>
      <c r="H21" s="23">
        <v>0.4</v>
      </c>
      <c r="I21" s="23">
        <v>25.48</v>
      </c>
      <c r="J21" s="23">
        <v>123.6</v>
      </c>
      <c r="K21" s="24">
        <v>33.15</v>
      </c>
      <c r="L21" s="103">
        <f t="shared" si="1"/>
        <v>1.2842309999999999</v>
      </c>
      <c r="M21" s="25">
        <v>33.15</v>
      </c>
      <c r="N21" s="103">
        <f t="shared" si="2"/>
        <v>1.2842309999999999</v>
      </c>
      <c r="P21" s="103">
        <f t="shared" si="3"/>
        <v>0</v>
      </c>
      <c r="R21" s="103">
        <f t="shared" si="4"/>
        <v>0</v>
      </c>
      <c r="S21" s="139"/>
      <c r="T21" s="139"/>
    </row>
    <row r="22" spans="1:20" ht="13.5" x14ac:dyDescent="0.25">
      <c r="A22" s="4"/>
      <c r="B22" s="298"/>
      <c r="C22" s="139" t="s">
        <v>9</v>
      </c>
      <c r="D22" s="139">
        <v>20</v>
      </c>
      <c r="E22" s="139"/>
      <c r="F22" s="102"/>
      <c r="G22" s="139">
        <v>3.81</v>
      </c>
      <c r="H22" s="23">
        <v>0.4</v>
      </c>
      <c r="I22" s="23">
        <v>25.48</v>
      </c>
      <c r="J22" s="23">
        <v>123.6</v>
      </c>
      <c r="K22" s="24">
        <v>51.1</v>
      </c>
      <c r="L22" s="103">
        <f t="shared" si="1"/>
        <v>1.022</v>
      </c>
      <c r="M22" s="25">
        <v>51.1</v>
      </c>
      <c r="N22" s="103">
        <f t="shared" si="2"/>
        <v>1.022</v>
      </c>
      <c r="P22" s="103">
        <f t="shared" si="3"/>
        <v>0</v>
      </c>
      <c r="R22" s="103">
        <f t="shared" si="4"/>
        <v>0</v>
      </c>
      <c r="S22" s="139"/>
      <c r="T22" s="139"/>
    </row>
    <row r="23" spans="1:20" ht="13.5" x14ac:dyDescent="0.25">
      <c r="A23" s="4"/>
      <c r="B23" s="139"/>
      <c r="C23" s="139" t="s">
        <v>11</v>
      </c>
      <c r="D23" s="139">
        <v>1.68</v>
      </c>
      <c r="E23" s="139"/>
      <c r="F23" s="102"/>
      <c r="G23" s="139">
        <v>0.01</v>
      </c>
      <c r="H23" s="23">
        <v>1.22</v>
      </c>
      <c r="I23" s="23">
        <v>0.04</v>
      </c>
      <c r="J23" s="23">
        <v>11.1</v>
      </c>
      <c r="K23" s="24">
        <v>504.7</v>
      </c>
      <c r="L23" s="103">
        <f t="shared" si="1"/>
        <v>0.84789599999999998</v>
      </c>
      <c r="M23" s="25"/>
      <c r="N23" s="103">
        <f t="shared" si="2"/>
        <v>0</v>
      </c>
      <c r="P23" s="103">
        <f t="shared" si="3"/>
        <v>0</v>
      </c>
      <c r="Q23" s="16">
        <v>504.7</v>
      </c>
      <c r="R23" s="103">
        <f t="shared" si="4"/>
        <v>0.84789599999999998</v>
      </c>
      <c r="S23" s="139"/>
      <c r="T23" s="139"/>
    </row>
    <row r="24" spans="1:20" ht="13.5" x14ac:dyDescent="0.25">
      <c r="A24" s="4"/>
      <c r="B24" s="139"/>
      <c r="C24" s="139" t="s">
        <v>24</v>
      </c>
      <c r="D24" s="139">
        <v>20</v>
      </c>
      <c r="E24" s="139"/>
      <c r="F24" s="102"/>
      <c r="G24" s="139">
        <v>2.54</v>
      </c>
      <c r="H24" s="23">
        <v>2.2999999999999998</v>
      </c>
      <c r="I24" s="23">
        <v>0.14000000000000001</v>
      </c>
      <c r="J24" s="23">
        <v>31.4</v>
      </c>
      <c r="K24" s="24">
        <v>181.25</v>
      </c>
      <c r="L24" s="103">
        <f t="shared" si="1"/>
        <v>3.625</v>
      </c>
      <c r="M24" s="25">
        <v>181.25</v>
      </c>
      <c r="N24" s="103">
        <f t="shared" si="2"/>
        <v>3.625</v>
      </c>
      <c r="P24" s="103">
        <f t="shared" si="3"/>
        <v>0</v>
      </c>
      <c r="R24" s="103">
        <f t="shared" si="4"/>
        <v>0</v>
      </c>
      <c r="S24" s="139"/>
      <c r="T24" s="139"/>
    </row>
    <row r="25" spans="1:20" ht="13.5" x14ac:dyDescent="0.25">
      <c r="A25" s="4"/>
      <c r="B25" s="139"/>
      <c r="C25" s="139" t="s">
        <v>59</v>
      </c>
      <c r="D25" s="139">
        <v>0.05</v>
      </c>
      <c r="E25" s="139"/>
      <c r="F25" s="102"/>
      <c r="G25" s="139"/>
      <c r="H25" s="23"/>
      <c r="I25" s="23"/>
      <c r="J25" s="23"/>
      <c r="K25" s="24">
        <v>9.5</v>
      </c>
      <c r="L25" s="103">
        <f t="shared" si="1"/>
        <v>4.7500000000000005E-4</v>
      </c>
      <c r="M25" s="25">
        <v>9.5</v>
      </c>
      <c r="N25" s="103">
        <f t="shared" si="2"/>
        <v>4.7500000000000005E-4</v>
      </c>
      <c r="P25" s="103">
        <f t="shared" si="3"/>
        <v>0</v>
      </c>
      <c r="R25" s="103">
        <f t="shared" si="4"/>
        <v>0</v>
      </c>
      <c r="S25" s="139"/>
      <c r="T25" s="139"/>
    </row>
    <row r="26" spans="1:20" ht="13.5" x14ac:dyDescent="0.25">
      <c r="A26" s="4"/>
      <c r="B26" s="139"/>
      <c r="C26" s="139" t="s">
        <v>79</v>
      </c>
      <c r="D26" s="139">
        <v>1.1000000000000001</v>
      </c>
      <c r="E26" s="139"/>
      <c r="F26" s="102"/>
      <c r="G26" s="139"/>
      <c r="H26" s="23"/>
      <c r="I26" s="23"/>
      <c r="J26" s="23"/>
      <c r="K26" s="24">
        <v>359.9</v>
      </c>
      <c r="L26" s="103">
        <f t="shared" si="1"/>
        <v>0.39588999999999996</v>
      </c>
      <c r="M26" s="25">
        <v>359.9</v>
      </c>
      <c r="N26" s="103">
        <f t="shared" si="2"/>
        <v>0.39588999999999996</v>
      </c>
      <c r="P26" s="103">
        <f t="shared" si="3"/>
        <v>0</v>
      </c>
      <c r="R26" s="103">
        <f t="shared" si="4"/>
        <v>0</v>
      </c>
      <c r="S26" s="139"/>
      <c r="T26" s="139"/>
    </row>
    <row r="27" spans="1:20" ht="13.5" x14ac:dyDescent="0.25">
      <c r="A27" s="4"/>
      <c r="B27" s="139"/>
      <c r="C27" s="139" t="s">
        <v>159</v>
      </c>
      <c r="D27" s="139">
        <v>30</v>
      </c>
      <c r="E27" s="139"/>
      <c r="F27" s="102"/>
      <c r="G27" s="22">
        <v>2.08</v>
      </c>
      <c r="H27" s="22"/>
      <c r="I27" s="22">
        <v>19.59</v>
      </c>
      <c r="J27" s="22">
        <v>84.1</v>
      </c>
      <c r="K27" s="24">
        <v>75</v>
      </c>
      <c r="L27" s="103">
        <f t="shared" si="1"/>
        <v>2.25</v>
      </c>
      <c r="M27" s="25">
        <v>75</v>
      </c>
      <c r="N27" s="103">
        <f t="shared" si="2"/>
        <v>2.25</v>
      </c>
      <c r="P27" s="103">
        <f t="shared" si="3"/>
        <v>0</v>
      </c>
      <c r="R27" s="103">
        <f t="shared" si="4"/>
        <v>0</v>
      </c>
      <c r="S27" s="139"/>
      <c r="T27" s="139"/>
    </row>
    <row r="28" spans="1:20" ht="13.5" x14ac:dyDescent="0.25">
      <c r="A28" s="4"/>
      <c r="B28" s="139"/>
      <c r="C28" s="139" t="s">
        <v>160</v>
      </c>
      <c r="D28" s="139">
        <v>0.25</v>
      </c>
      <c r="E28" s="139"/>
      <c r="F28" s="102"/>
      <c r="G28" s="139"/>
      <c r="H28" s="23">
        <v>0.24</v>
      </c>
      <c r="I28" s="23"/>
      <c r="J28" s="23">
        <v>2.25</v>
      </c>
      <c r="K28" s="24">
        <v>114.49</v>
      </c>
      <c r="L28" s="103">
        <f t="shared" si="1"/>
        <v>2.8622499999999999E-2</v>
      </c>
      <c r="M28" s="25">
        <v>114.49</v>
      </c>
      <c r="N28" s="103">
        <f t="shared" si="2"/>
        <v>2.8622499999999999E-2</v>
      </c>
      <c r="P28" s="103">
        <f t="shared" si="3"/>
        <v>0</v>
      </c>
      <c r="R28" s="103">
        <f t="shared" si="4"/>
        <v>0</v>
      </c>
      <c r="S28" s="139"/>
      <c r="T28" s="139"/>
    </row>
    <row r="29" spans="1:20" ht="13.5" x14ac:dyDescent="0.25">
      <c r="A29" s="4"/>
      <c r="B29" s="139"/>
      <c r="C29" s="139" t="s">
        <v>40</v>
      </c>
      <c r="D29" s="139">
        <v>75</v>
      </c>
      <c r="E29" s="139"/>
      <c r="F29" s="102"/>
      <c r="G29" s="139" t="s">
        <v>12</v>
      </c>
      <c r="H29" s="23" t="s">
        <v>12</v>
      </c>
      <c r="I29" s="23" t="s">
        <v>12</v>
      </c>
      <c r="J29" s="23" t="s">
        <v>12</v>
      </c>
      <c r="K29" s="24"/>
      <c r="L29" s="103">
        <f t="shared" si="1"/>
        <v>0</v>
      </c>
      <c r="M29" s="25"/>
      <c r="N29" s="103">
        <f t="shared" si="2"/>
        <v>0</v>
      </c>
      <c r="P29" s="103">
        <f t="shared" si="3"/>
        <v>0</v>
      </c>
      <c r="R29" s="103">
        <f t="shared" si="4"/>
        <v>0</v>
      </c>
      <c r="S29" s="139"/>
      <c r="T29" s="139"/>
    </row>
    <row r="30" spans="1:20" ht="13.5" x14ac:dyDescent="0.25">
      <c r="A30" s="4"/>
      <c r="B30" s="139"/>
      <c r="C30" s="139" t="s">
        <v>45</v>
      </c>
      <c r="D30" s="139"/>
      <c r="E30" s="139"/>
      <c r="F30" s="102"/>
      <c r="G30" s="105">
        <f t="shared" ref="G30:L30" si="6">SUM(G21:G29)</f>
        <v>12.25</v>
      </c>
      <c r="H30" s="105">
        <f t="shared" si="6"/>
        <v>4.5600000000000005</v>
      </c>
      <c r="I30" s="105">
        <f t="shared" si="6"/>
        <v>70.73</v>
      </c>
      <c r="J30" s="105">
        <f t="shared" si="6"/>
        <v>376.04999999999995</v>
      </c>
      <c r="K30" s="105">
        <f t="shared" si="6"/>
        <v>1329.09</v>
      </c>
      <c r="L30" s="106">
        <f t="shared" si="6"/>
        <v>9.4541144999999993</v>
      </c>
      <c r="M30" s="105"/>
      <c r="N30" s="106">
        <f t="shared" ref="N30:R30" si="7">SUM(N21:N29)</f>
        <v>8.6062185000000007</v>
      </c>
      <c r="O30" s="105">
        <f t="shared" si="7"/>
        <v>0</v>
      </c>
      <c r="P30" s="106">
        <f t="shared" si="7"/>
        <v>0</v>
      </c>
      <c r="Q30" s="105">
        <f t="shared" si="7"/>
        <v>504.7</v>
      </c>
      <c r="R30" s="106">
        <f t="shared" si="7"/>
        <v>0.84789599999999998</v>
      </c>
      <c r="S30" s="139"/>
      <c r="T30" s="139"/>
    </row>
    <row r="31" spans="1:20" x14ac:dyDescent="0.2">
      <c r="A31" s="3">
        <v>944</v>
      </c>
      <c r="B31" s="9" t="s">
        <v>22</v>
      </c>
      <c r="C31" s="8" t="s">
        <v>21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663.97</v>
      </c>
      <c r="L31" s="103">
        <f t="shared" si="1"/>
        <v>0.66397000000000006</v>
      </c>
      <c r="M31" s="2">
        <v>663.97</v>
      </c>
      <c r="N31" s="103">
        <f t="shared" si="2"/>
        <v>0.66397000000000006</v>
      </c>
      <c r="P31" s="103">
        <f t="shared" si="3"/>
        <v>0</v>
      </c>
      <c r="R31" s="103">
        <f t="shared" si="4"/>
        <v>0</v>
      </c>
      <c r="S31" s="9"/>
      <c r="T31" s="9"/>
    </row>
    <row r="32" spans="1:20" x14ac:dyDescent="0.2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51.1</v>
      </c>
      <c r="L32" s="103"/>
      <c r="M32" s="2">
        <v>51.1</v>
      </c>
      <c r="N32" s="103">
        <f t="shared" si="2"/>
        <v>0.76649999999999996</v>
      </c>
      <c r="P32" s="103">
        <f t="shared" si="3"/>
        <v>0</v>
      </c>
      <c r="R32" s="103">
        <f t="shared" si="4"/>
        <v>0</v>
      </c>
      <c r="S32" s="10"/>
      <c r="T32" s="10"/>
    </row>
    <row r="33" spans="1:20" x14ac:dyDescent="0.2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8">SUM(H31:H32)</f>
        <v>0</v>
      </c>
      <c r="I33" s="1">
        <f t="shared" si="8"/>
        <v>14.9</v>
      </c>
      <c r="J33" s="1">
        <f t="shared" si="8"/>
        <v>56.8</v>
      </c>
      <c r="K33" s="1">
        <v>204</v>
      </c>
      <c r="L33" s="1">
        <f t="shared" si="8"/>
        <v>0.66397000000000006</v>
      </c>
      <c r="M33" s="1">
        <f t="shared" si="8"/>
        <v>715.07</v>
      </c>
      <c r="N33" s="1">
        <f t="shared" si="8"/>
        <v>1.4304700000000001</v>
      </c>
      <c r="O33" s="1">
        <f t="shared" si="8"/>
        <v>0</v>
      </c>
      <c r="P33" s="1">
        <f t="shared" si="8"/>
        <v>0</v>
      </c>
      <c r="Q33" s="1">
        <f t="shared" si="8"/>
        <v>0</v>
      </c>
      <c r="R33" s="1">
        <f t="shared" si="8"/>
        <v>0</v>
      </c>
      <c r="S33" s="9"/>
      <c r="T33" s="9"/>
    </row>
    <row r="34" spans="1:20" ht="15.75" customHeight="1" x14ac:dyDescent="0.2">
      <c r="A34" s="135"/>
      <c r="B34" s="132" t="s">
        <v>28</v>
      </c>
      <c r="C34" s="127" t="s">
        <v>28</v>
      </c>
      <c r="D34" s="127">
        <v>40</v>
      </c>
      <c r="E34" s="127">
        <v>40</v>
      </c>
      <c r="F34" s="133">
        <v>40</v>
      </c>
      <c r="G34" s="127"/>
      <c r="H34" s="127">
        <v>1.2</v>
      </c>
      <c r="I34" s="127">
        <v>46</v>
      </c>
      <c r="J34" s="127">
        <v>167.2</v>
      </c>
      <c r="K34" s="133">
        <v>58.81</v>
      </c>
      <c r="L34" s="103">
        <f t="shared" si="1"/>
        <v>2.3524000000000003</v>
      </c>
      <c r="M34" s="133">
        <v>58.81</v>
      </c>
      <c r="N34" s="103">
        <f t="shared" si="2"/>
        <v>2.3524000000000003</v>
      </c>
      <c r="O34" s="41"/>
      <c r="P34" s="103">
        <f t="shared" si="3"/>
        <v>0</v>
      </c>
      <c r="Q34" s="41"/>
      <c r="R34" s="103">
        <f t="shared" si="4"/>
        <v>0</v>
      </c>
      <c r="S34" s="132"/>
      <c r="T34" s="132"/>
    </row>
    <row r="35" spans="1:20" ht="13.5" x14ac:dyDescent="0.25">
      <c r="A35" s="4"/>
      <c r="B35" s="13" t="s">
        <v>69</v>
      </c>
      <c r="C35" s="4"/>
      <c r="D35" s="4"/>
      <c r="E35" s="4"/>
      <c r="F35" s="5"/>
      <c r="G35" s="15">
        <f>G34+G33+G30+G20</f>
        <v>29.968</v>
      </c>
      <c r="H35" s="15">
        <f>H34+H33+H30+H20</f>
        <v>17.020000000000003</v>
      </c>
      <c r="I35" s="15">
        <f>I34+I33+I30+I20</f>
        <v>151.98999999999998</v>
      </c>
      <c r="J35" s="15">
        <f>J34+J33+J30+J20</f>
        <v>815.36999999999989</v>
      </c>
      <c r="K35" s="15">
        <f>K34+K33+K30+K20</f>
        <v>2591.8199999999997</v>
      </c>
      <c r="L35" s="15">
        <f t="shared" ref="L35:R35" si="9">L34+L33+L30+L20+L7</f>
        <v>27.765869500000001</v>
      </c>
      <c r="M35" s="15">
        <f t="shared" si="9"/>
        <v>783.94</v>
      </c>
      <c r="N35" s="209">
        <f t="shared" si="9"/>
        <v>12.399148500000001</v>
      </c>
      <c r="O35" s="15">
        <f t="shared" si="9"/>
        <v>143.30000000000001</v>
      </c>
      <c r="P35" s="15">
        <f t="shared" si="9"/>
        <v>3.1691500000000001</v>
      </c>
      <c r="Q35" s="15">
        <f t="shared" si="9"/>
        <v>1381.2</v>
      </c>
      <c r="R35" s="209">
        <f t="shared" si="9"/>
        <v>12.961896000000001</v>
      </c>
      <c r="S35" s="220">
        <v>28.53</v>
      </c>
      <c r="T35" s="13"/>
    </row>
    <row r="36" spans="1:20" x14ac:dyDescent="0.2">
      <c r="L36" s="103"/>
    </row>
    <row r="37" spans="1:20" x14ac:dyDescent="0.2"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0" ht="15" x14ac:dyDescent="0.2">
      <c r="G38" s="109"/>
      <c r="H38" s="109"/>
      <c r="I38" s="109"/>
      <c r="J38" s="109"/>
      <c r="K38" s="109"/>
      <c r="L38" s="109"/>
      <c r="M38" s="109"/>
      <c r="N38" s="123"/>
      <c r="O38" s="109"/>
      <c r="P38" s="109"/>
      <c r="Q38" s="109"/>
      <c r="R38" s="123"/>
      <c r="S38" s="111"/>
    </row>
  </sheetData>
  <mergeCells count="16">
    <mergeCell ref="B21:B22"/>
    <mergeCell ref="G2:G4"/>
    <mergeCell ref="H2:H4"/>
    <mergeCell ref="I2:I4"/>
    <mergeCell ref="J2:J4"/>
    <mergeCell ref="B5:B6"/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33"/>
  <sheetViews>
    <sheetView workbookViewId="0">
      <selection activeCell="B33" sqref="B27:T33"/>
    </sheetView>
  </sheetViews>
  <sheetFormatPr defaultRowHeight="12.75" x14ac:dyDescent="0.2"/>
  <sheetData>
    <row r="5" spans="1:19" ht="38.25" x14ac:dyDescent="0.2">
      <c r="A5" s="229" t="s">
        <v>100</v>
      </c>
      <c r="B5" s="199" t="s">
        <v>101</v>
      </c>
      <c r="C5" s="198" t="s">
        <v>23</v>
      </c>
      <c r="D5" s="197">
        <v>40</v>
      </c>
      <c r="E5" s="197">
        <v>40</v>
      </c>
      <c r="F5" s="197"/>
      <c r="G5" s="198">
        <v>4.12</v>
      </c>
      <c r="H5" s="198">
        <v>0.44</v>
      </c>
      <c r="I5" s="198">
        <v>27.6</v>
      </c>
      <c r="J5" s="198">
        <v>167.6</v>
      </c>
      <c r="K5" s="196">
        <v>22.39</v>
      </c>
      <c r="L5" s="70">
        <f t="shared" ref="L5:L11" si="0">D5*K5/1000</f>
        <v>0.89560000000000006</v>
      </c>
      <c r="M5" s="196"/>
      <c r="N5" s="70">
        <f t="shared" ref="N5:N11" si="1">D5*M5/1000</f>
        <v>0</v>
      </c>
      <c r="O5" s="197"/>
      <c r="P5" s="70">
        <f t="shared" ref="P5:P11" si="2">D5*O5/1000</f>
        <v>0</v>
      </c>
      <c r="Q5" s="197">
        <v>22.39</v>
      </c>
      <c r="R5" s="69">
        <f t="shared" ref="R5:R11" si="3">D5*Q5/1000</f>
        <v>0.89560000000000006</v>
      </c>
      <c r="S5" s="41">
        <f t="shared" ref="S5:S11" si="4">N5+P5+R5</f>
        <v>0.89560000000000006</v>
      </c>
    </row>
    <row r="6" spans="1:19" x14ac:dyDescent="0.2">
      <c r="A6" s="229"/>
      <c r="B6" s="199"/>
      <c r="C6" s="198" t="s">
        <v>9</v>
      </c>
      <c r="D6" s="197">
        <v>21.15</v>
      </c>
      <c r="E6" s="197">
        <v>21.15</v>
      </c>
      <c r="F6" s="197"/>
      <c r="G6" s="198"/>
      <c r="H6" s="198"/>
      <c r="I6" s="198">
        <v>21.1</v>
      </c>
      <c r="J6" s="198">
        <v>80.16</v>
      </c>
      <c r="K6" s="196">
        <v>44.46</v>
      </c>
      <c r="L6" s="70">
        <f t="shared" si="0"/>
        <v>0.94032899999999997</v>
      </c>
      <c r="M6" s="196"/>
      <c r="N6" s="70">
        <f t="shared" si="1"/>
        <v>0</v>
      </c>
      <c r="O6" s="197"/>
      <c r="P6" s="70">
        <f t="shared" si="2"/>
        <v>0</v>
      </c>
      <c r="Q6" s="197">
        <v>44.46</v>
      </c>
      <c r="R6" s="69">
        <f t="shared" si="3"/>
        <v>0.94032899999999997</v>
      </c>
      <c r="S6" s="41">
        <f t="shared" si="4"/>
        <v>0.94032899999999997</v>
      </c>
    </row>
    <row r="7" spans="1:19" ht="38.25" x14ac:dyDescent="0.2">
      <c r="A7" s="229"/>
      <c r="B7" s="199"/>
      <c r="C7" s="198" t="s">
        <v>11</v>
      </c>
      <c r="D7" s="197">
        <v>9.6</v>
      </c>
      <c r="E7" s="197">
        <v>9.6</v>
      </c>
      <c r="F7" s="197"/>
      <c r="G7" s="198">
        <v>0.08</v>
      </c>
      <c r="H7" s="198">
        <v>7.25</v>
      </c>
      <c r="I7" s="198">
        <v>0.26</v>
      </c>
      <c r="J7" s="198">
        <v>66.099999999999994</v>
      </c>
      <c r="K7" s="196">
        <v>447.82</v>
      </c>
      <c r="L7" s="70">
        <f t="shared" si="0"/>
        <v>4.2990719999999998</v>
      </c>
      <c r="M7" s="196"/>
      <c r="N7" s="70">
        <f t="shared" si="1"/>
        <v>0</v>
      </c>
      <c r="O7" s="197"/>
      <c r="P7" s="70">
        <f t="shared" si="2"/>
        <v>0</v>
      </c>
      <c r="Q7" s="197">
        <v>447.82</v>
      </c>
      <c r="R7" s="69">
        <f t="shared" si="3"/>
        <v>4.2990719999999998</v>
      </c>
      <c r="S7" s="41">
        <f t="shared" si="4"/>
        <v>4.2990719999999998</v>
      </c>
    </row>
    <row r="8" spans="1:19" x14ac:dyDescent="0.2">
      <c r="A8" s="229"/>
      <c r="B8" s="199"/>
      <c r="C8" s="198" t="s">
        <v>24</v>
      </c>
      <c r="D8" s="197">
        <v>2.1</v>
      </c>
      <c r="E8" s="197"/>
      <c r="F8" s="197"/>
      <c r="G8" s="198">
        <v>0.26</v>
      </c>
      <c r="H8" s="198">
        <v>0.24</v>
      </c>
      <c r="I8" s="198">
        <v>0.01</v>
      </c>
      <c r="J8" s="198">
        <v>3.9</v>
      </c>
      <c r="K8" s="196">
        <v>129.80000000000001</v>
      </c>
      <c r="L8" s="70">
        <f t="shared" si="0"/>
        <v>0.27258000000000004</v>
      </c>
      <c r="M8" s="196"/>
      <c r="N8" s="70">
        <f t="shared" si="1"/>
        <v>0</v>
      </c>
      <c r="O8" s="197"/>
      <c r="P8" s="70">
        <f t="shared" si="2"/>
        <v>0</v>
      </c>
      <c r="Q8" s="197">
        <v>137.5</v>
      </c>
      <c r="R8" s="69">
        <f t="shared" si="3"/>
        <v>0.28875000000000001</v>
      </c>
      <c r="S8" s="41">
        <f t="shared" si="4"/>
        <v>0.28875000000000001</v>
      </c>
    </row>
    <row r="9" spans="1:19" x14ac:dyDescent="0.2">
      <c r="A9" s="229"/>
      <c r="B9" s="199"/>
      <c r="C9" s="198" t="s">
        <v>78</v>
      </c>
      <c r="D9" s="197">
        <v>7.55</v>
      </c>
      <c r="E9" s="197">
        <v>7.55</v>
      </c>
      <c r="F9" s="197"/>
      <c r="G9" s="198">
        <v>0.21</v>
      </c>
      <c r="H9" s="198">
        <v>0.24</v>
      </c>
      <c r="I9" s="198">
        <v>0.36</v>
      </c>
      <c r="J9" s="198">
        <v>4.37</v>
      </c>
      <c r="K9" s="196">
        <v>46.34</v>
      </c>
      <c r="L9" s="70">
        <f t="shared" si="0"/>
        <v>0.34986700000000004</v>
      </c>
      <c r="M9" s="196">
        <v>46.34</v>
      </c>
      <c r="N9" s="70">
        <f t="shared" si="1"/>
        <v>0.34986700000000004</v>
      </c>
      <c r="O9" s="197"/>
      <c r="P9" s="70">
        <f t="shared" si="2"/>
        <v>0</v>
      </c>
      <c r="Q9" s="197"/>
      <c r="R9" s="69">
        <f t="shared" si="3"/>
        <v>0</v>
      </c>
      <c r="S9" s="41">
        <f t="shared" si="4"/>
        <v>0.34986700000000004</v>
      </c>
    </row>
    <row r="10" spans="1:19" ht="25.5" x14ac:dyDescent="0.2">
      <c r="A10" s="229"/>
      <c r="B10" s="199"/>
      <c r="C10" s="198" t="s">
        <v>27</v>
      </c>
      <c r="D10" s="197">
        <v>0.09</v>
      </c>
      <c r="E10" s="197"/>
      <c r="F10" s="197"/>
      <c r="G10" s="198">
        <v>0.11</v>
      </c>
      <c r="H10" s="198">
        <v>0.1</v>
      </c>
      <c r="I10" s="198"/>
      <c r="J10" s="198">
        <v>1.41</v>
      </c>
      <c r="K10" s="196">
        <v>129.80000000000001</v>
      </c>
      <c r="L10" s="70">
        <f t="shared" si="0"/>
        <v>1.1682E-2</v>
      </c>
      <c r="M10" s="196"/>
      <c r="N10" s="70">
        <f t="shared" si="1"/>
        <v>0</v>
      </c>
      <c r="O10" s="197"/>
      <c r="P10" s="70">
        <f t="shared" si="2"/>
        <v>0</v>
      </c>
      <c r="Q10" s="197">
        <v>137.5</v>
      </c>
      <c r="R10" s="69">
        <f t="shared" si="3"/>
        <v>1.2375000000000001E-2</v>
      </c>
      <c r="S10" s="41">
        <f t="shared" si="4"/>
        <v>1.2375000000000001E-2</v>
      </c>
    </row>
    <row r="11" spans="1:19" ht="38.25" x14ac:dyDescent="0.2">
      <c r="A11" s="198"/>
      <c r="B11" s="199"/>
      <c r="C11" s="198" t="s">
        <v>15</v>
      </c>
      <c r="D11" s="197">
        <v>0.25</v>
      </c>
      <c r="E11" s="197">
        <v>0.25</v>
      </c>
      <c r="F11" s="197"/>
      <c r="G11" s="198"/>
      <c r="H11" s="198">
        <v>0.249</v>
      </c>
      <c r="I11" s="198"/>
      <c r="J11" s="198"/>
      <c r="K11" s="196">
        <v>51.9</v>
      </c>
      <c r="L11" s="70">
        <f t="shared" si="0"/>
        <v>1.2975E-2</v>
      </c>
      <c r="M11" s="196">
        <v>57.58</v>
      </c>
      <c r="N11" s="70">
        <f t="shared" si="1"/>
        <v>1.4395E-2</v>
      </c>
      <c r="O11" s="197"/>
      <c r="P11" s="70">
        <f t="shared" si="2"/>
        <v>0</v>
      </c>
      <c r="Q11" s="197"/>
      <c r="R11" s="69">
        <f t="shared" si="3"/>
        <v>0</v>
      </c>
      <c r="S11" s="41">
        <f t="shared" si="4"/>
        <v>1.4395E-2</v>
      </c>
    </row>
    <row r="17" spans="2:20" ht="38.25" x14ac:dyDescent="0.2">
      <c r="B17" s="248" t="s">
        <v>16</v>
      </c>
      <c r="C17" s="204" t="s">
        <v>81</v>
      </c>
      <c r="D17" s="202" t="s">
        <v>82</v>
      </c>
      <c r="E17" s="202">
        <v>233</v>
      </c>
      <c r="F17" s="202">
        <v>150</v>
      </c>
      <c r="G17" s="202"/>
      <c r="H17" s="202">
        <v>2</v>
      </c>
      <c r="I17" s="202">
        <v>0.4</v>
      </c>
      <c r="J17" s="202">
        <v>16.3</v>
      </c>
      <c r="K17" s="202">
        <v>80</v>
      </c>
      <c r="L17" s="200">
        <v>18.5</v>
      </c>
      <c r="M17" s="70">
        <f>E17*L17/1000</f>
        <v>4.3105000000000002</v>
      </c>
      <c r="N17" s="200"/>
      <c r="O17" s="70">
        <f>E17*N17/1000</f>
        <v>0</v>
      </c>
      <c r="P17" s="202">
        <v>18.5</v>
      </c>
      <c r="Q17" s="70">
        <f>E17*P17/1000</f>
        <v>4.3105000000000002</v>
      </c>
      <c r="R17" s="202"/>
      <c r="S17" s="75">
        <f>E17*R17/1000</f>
        <v>0</v>
      </c>
      <c r="T17" s="40">
        <f t="shared" ref="T17:T21" si="5">O17+Q17+S17</f>
        <v>4.3105000000000002</v>
      </c>
    </row>
    <row r="18" spans="2:20" x14ac:dyDescent="0.2">
      <c r="B18" s="249"/>
      <c r="C18" s="56"/>
      <c r="D18" s="202" t="s">
        <v>83</v>
      </c>
      <c r="E18" s="202">
        <v>23.7</v>
      </c>
      <c r="F18" s="202"/>
      <c r="G18" s="202"/>
      <c r="H18" s="202">
        <v>6.4</v>
      </c>
      <c r="I18" s="202">
        <v>0.39</v>
      </c>
      <c r="J18" s="202">
        <v>0.74</v>
      </c>
      <c r="K18" s="202">
        <v>8.1999999999999993</v>
      </c>
      <c r="L18" s="200">
        <v>37.549999999999997</v>
      </c>
      <c r="M18" s="70">
        <f>E18*L18/1000</f>
        <v>0.88993499999999992</v>
      </c>
      <c r="N18" s="200">
        <v>37.549999999999997</v>
      </c>
      <c r="O18" s="70">
        <f>E18*N18/1000</f>
        <v>0.88993499999999992</v>
      </c>
      <c r="P18" s="202"/>
      <c r="Q18" s="70">
        <f>E18*P18/1000</f>
        <v>0</v>
      </c>
      <c r="R18" s="202"/>
      <c r="S18" s="75">
        <f>E18*R18/1000</f>
        <v>0</v>
      </c>
      <c r="T18" s="40">
        <f t="shared" si="5"/>
        <v>0.88993499999999992</v>
      </c>
    </row>
    <row r="19" spans="2:20" x14ac:dyDescent="0.2">
      <c r="B19" s="249"/>
      <c r="C19" s="56"/>
      <c r="D19" s="202" t="s">
        <v>10</v>
      </c>
      <c r="E19" s="202">
        <v>1.5</v>
      </c>
      <c r="F19" s="202"/>
      <c r="G19" s="202"/>
      <c r="H19" s="202" t="s">
        <v>12</v>
      </c>
      <c r="I19" s="202" t="s">
        <v>12</v>
      </c>
      <c r="J19" s="202" t="s">
        <v>12</v>
      </c>
      <c r="K19" s="202" t="s">
        <v>12</v>
      </c>
      <c r="L19" s="200">
        <v>10.06</v>
      </c>
      <c r="M19" s="70">
        <f>E19*L19/1000</f>
        <v>1.5089999999999999E-2</v>
      </c>
      <c r="N19" s="200">
        <v>10.06</v>
      </c>
      <c r="O19" s="70">
        <f>E19*N19/1000</f>
        <v>1.5089999999999999E-2</v>
      </c>
      <c r="P19" s="202"/>
      <c r="Q19" s="70">
        <f>E19*P19/1000</f>
        <v>0</v>
      </c>
      <c r="R19" s="202"/>
      <c r="S19" s="75">
        <f>E19*R19/1000</f>
        <v>0</v>
      </c>
      <c r="T19" s="40">
        <f t="shared" si="5"/>
        <v>1.5089999999999999E-2</v>
      </c>
    </row>
    <row r="20" spans="2:20" ht="25.5" x14ac:dyDescent="0.2">
      <c r="B20" s="249"/>
      <c r="C20" s="56"/>
      <c r="D20" s="200" t="s">
        <v>47</v>
      </c>
      <c r="E20" s="202">
        <v>5</v>
      </c>
      <c r="F20" s="202"/>
      <c r="G20" s="202"/>
      <c r="H20" s="202">
        <v>0.02</v>
      </c>
      <c r="I20" s="202">
        <v>2.5</v>
      </c>
      <c r="J20" s="202">
        <v>0.04</v>
      </c>
      <c r="K20" s="202">
        <v>23.1</v>
      </c>
      <c r="L20" s="200">
        <v>253.4</v>
      </c>
      <c r="M20" s="70">
        <f>E20*L20/1000</f>
        <v>1.2669999999999999</v>
      </c>
      <c r="N20" s="200">
        <v>253.4</v>
      </c>
      <c r="O20" s="70">
        <f>E20*N20/1000</f>
        <v>1.2669999999999999</v>
      </c>
      <c r="P20" s="202"/>
      <c r="Q20" s="70">
        <f>E20*P20/1000</f>
        <v>0</v>
      </c>
      <c r="R20" s="202"/>
      <c r="S20" s="75">
        <f>E20*R20/1000</f>
        <v>0</v>
      </c>
      <c r="T20" s="40">
        <f t="shared" si="5"/>
        <v>1.2669999999999999</v>
      </c>
    </row>
    <row r="21" spans="2:20" x14ac:dyDescent="0.2">
      <c r="B21" s="250"/>
      <c r="C21" s="58"/>
      <c r="D21" s="202" t="s">
        <v>41</v>
      </c>
      <c r="E21" s="202"/>
      <c r="F21" s="202"/>
      <c r="G21" s="202">
        <v>150</v>
      </c>
      <c r="H21" s="42">
        <f>SUM(H17:H20)</f>
        <v>8.42</v>
      </c>
      <c r="I21" s="42">
        <f t="shared" ref="I21:S21" si="6">SUM(I17:I20)</f>
        <v>3.29</v>
      </c>
      <c r="J21" s="42">
        <f t="shared" si="6"/>
        <v>17.079999999999998</v>
      </c>
      <c r="K21" s="42">
        <f t="shared" si="6"/>
        <v>111.30000000000001</v>
      </c>
      <c r="L21" s="42">
        <f t="shared" si="6"/>
        <v>319.51</v>
      </c>
      <c r="M21" s="42">
        <f t="shared" si="6"/>
        <v>6.4825250000000008</v>
      </c>
      <c r="N21" s="42">
        <f t="shared" si="6"/>
        <v>301.01</v>
      </c>
      <c r="O21" s="42">
        <f t="shared" si="6"/>
        <v>2.1720249999999997</v>
      </c>
      <c r="P21" s="42">
        <f t="shared" si="6"/>
        <v>18.5</v>
      </c>
      <c r="Q21" s="42">
        <f t="shared" si="6"/>
        <v>4.3105000000000002</v>
      </c>
      <c r="R21" s="42">
        <f t="shared" si="6"/>
        <v>0</v>
      </c>
      <c r="S21" s="42">
        <f t="shared" si="6"/>
        <v>0</v>
      </c>
      <c r="T21" s="40">
        <f t="shared" si="5"/>
        <v>6.4825249999999999</v>
      </c>
    </row>
    <row r="27" spans="2:20" x14ac:dyDescent="0.2">
      <c r="B27" s="53"/>
      <c r="C27" s="202"/>
      <c r="D27" s="33"/>
      <c r="E27" s="33"/>
      <c r="F27" s="34"/>
      <c r="G27" s="36"/>
      <c r="H27" s="36"/>
      <c r="I27" s="36"/>
      <c r="J27" s="36"/>
      <c r="K27" s="36"/>
      <c r="L27" s="70">
        <f t="shared" ref="L27:L32" si="7">D27*K27/1000</f>
        <v>0</v>
      </c>
      <c r="M27" s="36"/>
      <c r="N27" s="70">
        <f t="shared" ref="N27:N32" si="8">D27*M27/1000</f>
        <v>0</v>
      </c>
      <c r="O27" s="47"/>
      <c r="P27" s="70">
        <f t="shared" ref="P27:P32" si="9">D27*O27/1000</f>
        <v>0</v>
      </c>
      <c r="Q27" s="47"/>
      <c r="R27" s="69">
        <f t="shared" ref="R27:R32" si="10">D27*Q27/1000</f>
        <v>0</v>
      </c>
      <c r="S27" s="53"/>
      <c r="T27" s="53"/>
    </row>
    <row r="28" spans="2:20" ht="25.5" x14ac:dyDescent="0.2">
      <c r="B28" s="65" t="s">
        <v>122</v>
      </c>
      <c r="C28" s="37" t="s">
        <v>123</v>
      </c>
      <c r="D28" s="50">
        <v>86</v>
      </c>
      <c r="E28" s="50">
        <v>50</v>
      </c>
      <c r="F28" s="37"/>
      <c r="G28" s="51">
        <v>27.4</v>
      </c>
      <c r="H28" s="51">
        <v>5.24</v>
      </c>
      <c r="I28" s="51">
        <v>0</v>
      </c>
      <c r="J28" s="51">
        <v>110</v>
      </c>
      <c r="K28" s="51">
        <v>169</v>
      </c>
      <c r="L28" s="70">
        <f t="shared" si="7"/>
        <v>14.534000000000001</v>
      </c>
      <c r="M28" s="51"/>
      <c r="N28" s="70">
        <f t="shared" si="8"/>
        <v>0</v>
      </c>
      <c r="O28" s="47"/>
      <c r="P28" s="70">
        <f t="shared" si="9"/>
        <v>0</v>
      </c>
      <c r="Q28" s="47">
        <v>169</v>
      </c>
      <c r="R28" s="69">
        <f t="shared" si="10"/>
        <v>14.534000000000001</v>
      </c>
      <c r="S28" s="65"/>
      <c r="T28" s="65"/>
    </row>
    <row r="29" spans="2:20" ht="38.25" x14ac:dyDescent="0.2">
      <c r="B29" s="153"/>
      <c r="C29" s="37" t="s">
        <v>15</v>
      </c>
      <c r="D29" s="50">
        <v>4</v>
      </c>
      <c r="E29" s="50">
        <v>4</v>
      </c>
      <c r="F29" s="37"/>
      <c r="G29" s="51"/>
      <c r="H29" s="51">
        <v>5.99</v>
      </c>
      <c r="I29" s="51">
        <v>0</v>
      </c>
      <c r="J29" s="51">
        <v>53.94</v>
      </c>
      <c r="K29" s="51">
        <v>51.9</v>
      </c>
      <c r="L29" s="70">
        <f t="shared" si="7"/>
        <v>0.20760000000000001</v>
      </c>
      <c r="M29" s="51">
        <v>57.58</v>
      </c>
      <c r="N29" s="70">
        <f t="shared" si="8"/>
        <v>0.23032</v>
      </c>
      <c r="O29" s="47"/>
      <c r="P29" s="70">
        <f t="shared" si="9"/>
        <v>0</v>
      </c>
      <c r="Q29" s="47"/>
      <c r="R29" s="69">
        <f t="shared" si="10"/>
        <v>0</v>
      </c>
      <c r="S29" s="153"/>
      <c r="T29" s="153"/>
    </row>
    <row r="30" spans="2:20" ht="38.25" x14ac:dyDescent="0.2">
      <c r="B30" s="201"/>
      <c r="C30" s="37" t="s">
        <v>107</v>
      </c>
      <c r="D30" s="50">
        <v>4</v>
      </c>
      <c r="E30" s="50">
        <v>4</v>
      </c>
      <c r="F30" s="37"/>
      <c r="G30" s="51">
        <v>0.62</v>
      </c>
      <c r="H30" s="51">
        <v>0.06</v>
      </c>
      <c r="I30" s="51">
        <v>4.13</v>
      </c>
      <c r="J30" s="51">
        <v>20.04</v>
      </c>
      <c r="K30" s="51">
        <v>19.899999999999999</v>
      </c>
      <c r="L30" s="70">
        <f t="shared" si="7"/>
        <v>7.959999999999999E-2</v>
      </c>
      <c r="M30" s="51">
        <v>22.39</v>
      </c>
      <c r="N30" s="70">
        <f t="shared" si="8"/>
        <v>8.9560000000000001E-2</v>
      </c>
      <c r="O30" s="47"/>
      <c r="P30" s="70">
        <f t="shared" si="9"/>
        <v>0</v>
      </c>
      <c r="Q30" s="47"/>
      <c r="R30" s="69">
        <f t="shared" si="10"/>
        <v>0</v>
      </c>
      <c r="S30" s="201"/>
      <c r="T30" s="201"/>
    </row>
    <row r="31" spans="2:20" x14ac:dyDescent="0.2">
      <c r="B31" s="201"/>
      <c r="C31" s="37" t="s">
        <v>10</v>
      </c>
      <c r="D31" s="50">
        <v>1</v>
      </c>
      <c r="E31" s="50">
        <v>1</v>
      </c>
      <c r="F31" s="37"/>
      <c r="G31" s="51"/>
      <c r="H31" s="51"/>
      <c r="I31" s="51"/>
      <c r="J31" s="51"/>
      <c r="K31" s="51">
        <v>9.5</v>
      </c>
      <c r="L31" s="70">
        <f t="shared" si="7"/>
        <v>9.4999999999999998E-3</v>
      </c>
      <c r="M31" s="51">
        <v>9.5</v>
      </c>
      <c r="N31" s="70">
        <f t="shared" si="8"/>
        <v>9.4999999999999998E-3</v>
      </c>
      <c r="O31" s="47"/>
      <c r="P31" s="70">
        <f t="shared" si="9"/>
        <v>0</v>
      </c>
      <c r="Q31" s="47"/>
      <c r="R31" s="69">
        <f t="shared" si="10"/>
        <v>0</v>
      </c>
      <c r="S31" s="201"/>
      <c r="T31" s="201"/>
    </row>
    <row r="32" spans="2:20" x14ac:dyDescent="0.2">
      <c r="B32" s="201"/>
      <c r="C32" s="37" t="s">
        <v>108</v>
      </c>
      <c r="D32" s="50">
        <v>0.02</v>
      </c>
      <c r="E32" s="50">
        <v>0.02</v>
      </c>
      <c r="F32" s="37"/>
      <c r="G32" s="51"/>
      <c r="H32" s="51"/>
      <c r="I32" s="51"/>
      <c r="J32" s="51"/>
      <c r="K32" s="51"/>
      <c r="L32" s="70">
        <f t="shared" si="7"/>
        <v>0</v>
      </c>
      <c r="M32" s="51"/>
      <c r="N32" s="70">
        <f t="shared" si="8"/>
        <v>0</v>
      </c>
      <c r="O32" s="47"/>
      <c r="P32" s="70">
        <f t="shared" si="9"/>
        <v>0</v>
      </c>
      <c r="Q32" s="47"/>
      <c r="R32" s="69">
        <f t="shared" si="10"/>
        <v>0</v>
      </c>
      <c r="S32" s="201"/>
      <c r="T32" s="201"/>
    </row>
    <row r="33" spans="2:20" x14ac:dyDescent="0.2">
      <c r="B33" s="201"/>
      <c r="C33" s="37"/>
      <c r="D33" s="35"/>
      <c r="E33" s="35"/>
      <c r="F33" s="34" t="s">
        <v>111</v>
      </c>
      <c r="G33" s="67">
        <f>SUM(G28:G32)</f>
        <v>28.02</v>
      </c>
      <c r="H33" s="67">
        <f t="shared" ref="H33:R33" si="11">SUM(H28:H32)</f>
        <v>11.290000000000001</v>
      </c>
      <c r="I33" s="67">
        <f t="shared" si="11"/>
        <v>4.13</v>
      </c>
      <c r="J33" s="67">
        <f t="shared" si="11"/>
        <v>183.98</v>
      </c>
      <c r="K33" s="67">
        <f t="shared" si="11"/>
        <v>250.3</v>
      </c>
      <c r="L33" s="67">
        <f t="shared" si="11"/>
        <v>14.830699999999998</v>
      </c>
      <c r="M33" s="67"/>
      <c r="N33" s="67">
        <f t="shared" si="11"/>
        <v>0.32938000000000001</v>
      </c>
      <c r="O33" s="67"/>
      <c r="P33" s="67">
        <f t="shared" si="11"/>
        <v>0</v>
      </c>
      <c r="Q33" s="67"/>
      <c r="R33" s="67">
        <f t="shared" si="11"/>
        <v>14.534000000000001</v>
      </c>
      <c r="S33" s="201"/>
      <c r="T33" s="201"/>
    </row>
  </sheetData>
  <mergeCells count="2">
    <mergeCell ref="A5:A10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pane xSplit="1" topLeftCell="B1" activePane="topRight" state="frozen"/>
      <selection pane="topRight" activeCell="C1" sqref="C1:C3"/>
    </sheetView>
  </sheetViews>
  <sheetFormatPr defaultRowHeight="12.75" x14ac:dyDescent="0.2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 x14ac:dyDescent="0.2">
      <c r="A1" s="226" t="s">
        <v>42</v>
      </c>
      <c r="B1" s="132" t="s">
        <v>0</v>
      </c>
      <c r="C1" s="234" t="s">
        <v>1</v>
      </c>
      <c r="D1" s="237" t="s">
        <v>2</v>
      </c>
      <c r="E1" s="237" t="s">
        <v>3</v>
      </c>
      <c r="F1" s="237" t="s">
        <v>4</v>
      </c>
      <c r="G1" s="237" t="s">
        <v>5</v>
      </c>
      <c r="H1" s="237" t="s">
        <v>6</v>
      </c>
      <c r="I1" s="237" t="s">
        <v>7</v>
      </c>
      <c r="J1" s="237" t="s">
        <v>8</v>
      </c>
      <c r="K1" s="241" t="s">
        <v>62</v>
      </c>
      <c r="L1" s="242"/>
      <c r="M1" s="227" t="s">
        <v>63</v>
      </c>
      <c r="N1" s="227"/>
      <c r="O1" s="227"/>
      <c r="P1" s="227"/>
      <c r="Q1" s="227"/>
      <c r="R1" s="227"/>
      <c r="S1" s="16"/>
      <c r="T1" s="16"/>
    </row>
    <row r="2" spans="1:20" x14ac:dyDescent="0.2">
      <c r="A2" s="226"/>
      <c r="B2" s="132"/>
      <c r="C2" s="235"/>
      <c r="D2" s="237"/>
      <c r="E2" s="237"/>
      <c r="F2" s="237"/>
      <c r="G2" s="237"/>
      <c r="H2" s="237"/>
      <c r="I2" s="237"/>
      <c r="J2" s="237"/>
      <c r="K2" s="243"/>
      <c r="L2" s="244"/>
      <c r="M2" s="238" t="s">
        <v>64</v>
      </c>
      <c r="N2" s="238"/>
      <c r="O2" s="239" t="s">
        <v>65</v>
      </c>
      <c r="P2" s="239"/>
      <c r="Q2" s="239" t="s">
        <v>66</v>
      </c>
      <c r="R2" s="239"/>
      <c r="S2" s="132"/>
      <c r="T2" s="132"/>
    </row>
    <row r="3" spans="1:20" ht="13.5" customHeight="1" x14ac:dyDescent="0.2">
      <c r="A3" s="226"/>
      <c r="B3" s="132"/>
      <c r="C3" s="236"/>
      <c r="D3" s="237"/>
      <c r="E3" s="237"/>
      <c r="F3" s="237"/>
      <c r="G3" s="237"/>
      <c r="H3" s="237"/>
      <c r="I3" s="237"/>
      <c r="J3" s="237"/>
      <c r="K3" s="151" t="s">
        <v>43</v>
      </c>
      <c r="L3" s="152" t="s">
        <v>67</v>
      </c>
      <c r="M3" s="133" t="s">
        <v>43</v>
      </c>
      <c r="N3" s="69" t="s">
        <v>67</v>
      </c>
      <c r="O3" s="133" t="s">
        <v>43</v>
      </c>
      <c r="P3" s="70" t="s">
        <v>67</v>
      </c>
      <c r="Q3" s="133" t="s">
        <v>43</v>
      </c>
      <c r="R3" s="69" t="s">
        <v>67</v>
      </c>
      <c r="S3" s="142"/>
      <c r="T3" s="147"/>
    </row>
    <row r="4" spans="1:20" ht="1.5" hidden="1" customHeight="1" x14ac:dyDescent="0.2">
      <c r="A4" s="228" t="s">
        <v>102</v>
      </c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132"/>
      <c r="T4" s="132"/>
    </row>
    <row r="5" spans="1:20" ht="17.25" hidden="1" customHeight="1" x14ac:dyDescent="0.2">
      <c r="A5" s="228"/>
      <c r="B5" s="132"/>
      <c r="C5" s="127"/>
      <c r="D5" s="135"/>
      <c r="E5" s="135"/>
      <c r="F5" s="135"/>
      <c r="G5" s="133"/>
      <c r="H5" s="135"/>
      <c r="I5" s="135"/>
      <c r="J5" s="135"/>
      <c r="K5" s="41"/>
      <c r="L5" s="70"/>
      <c r="M5" s="41"/>
      <c r="N5" s="70"/>
      <c r="O5" s="135"/>
      <c r="P5" s="70"/>
      <c r="Q5" s="135"/>
      <c r="R5" s="69"/>
      <c r="S5" s="132"/>
      <c r="T5" s="132"/>
    </row>
    <row r="6" spans="1:20" hidden="1" x14ac:dyDescent="0.2">
      <c r="A6" s="228"/>
      <c r="B6" s="132"/>
      <c r="C6" s="127"/>
      <c r="D6" s="135"/>
      <c r="E6" s="135"/>
      <c r="F6" s="135"/>
      <c r="G6" s="133"/>
      <c r="H6" s="133"/>
      <c r="I6" s="135"/>
      <c r="J6" s="135"/>
      <c r="K6" s="41"/>
      <c r="L6" s="70"/>
      <c r="M6" s="41"/>
      <c r="N6" s="70"/>
      <c r="O6" s="135"/>
      <c r="P6" s="70"/>
      <c r="Q6" s="135"/>
      <c r="R6" s="69"/>
      <c r="S6" s="132"/>
      <c r="T6" s="132"/>
    </row>
    <row r="7" spans="1:20" hidden="1" x14ac:dyDescent="0.2">
      <c r="A7" s="228"/>
      <c r="B7" s="132"/>
      <c r="C7" s="127" t="s">
        <v>41</v>
      </c>
      <c r="D7" s="135"/>
      <c r="E7" s="135"/>
      <c r="F7" s="135">
        <v>100</v>
      </c>
      <c r="G7" s="42">
        <f t="shared" ref="G7:R7" si="0">SUM(G4:G6)</f>
        <v>0</v>
      </c>
      <c r="H7" s="42">
        <f t="shared" si="0"/>
        <v>0</v>
      </c>
      <c r="I7" s="42">
        <f t="shared" si="0"/>
        <v>0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42">
        <f t="shared" si="0"/>
        <v>0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42">
        <f t="shared" si="0"/>
        <v>0</v>
      </c>
      <c r="S7" s="132"/>
      <c r="T7" s="132"/>
    </row>
    <row r="8" spans="1:20" ht="12.75" customHeight="1" x14ac:dyDescent="0.2">
      <c r="A8" s="228"/>
      <c r="B8" s="132" t="s">
        <v>96</v>
      </c>
      <c r="C8" s="127" t="s">
        <v>58</v>
      </c>
      <c r="D8" s="135">
        <v>16.600000000000001</v>
      </c>
      <c r="E8" s="135">
        <v>16.600000000000001</v>
      </c>
      <c r="F8" s="135"/>
      <c r="G8" s="135">
        <v>1.1599999999999999</v>
      </c>
      <c r="H8" s="135">
        <v>0.16</v>
      </c>
      <c r="I8" s="135">
        <v>11.8</v>
      </c>
      <c r="J8" s="135">
        <v>52.55</v>
      </c>
      <c r="K8" s="133">
        <v>65.150000000000006</v>
      </c>
      <c r="L8" s="70">
        <f t="shared" ref="L8:L13" si="1">D8*K8/1000</f>
        <v>1.0814900000000003</v>
      </c>
      <c r="M8" s="133">
        <v>65.150000000000006</v>
      </c>
      <c r="N8" s="70">
        <f t="shared" ref="N8:N13" si="2">D8*M8/1000</f>
        <v>1.0814900000000003</v>
      </c>
      <c r="O8" s="135"/>
      <c r="P8" s="70">
        <f t="shared" ref="P8:P13" si="3">D8*O8/1000</f>
        <v>0</v>
      </c>
      <c r="Q8" s="135"/>
      <c r="R8" s="69">
        <f t="shared" ref="R8:R13" si="4">D8*Q8/1000</f>
        <v>0</v>
      </c>
      <c r="S8" s="132"/>
      <c r="T8" s="132"/>
    </row>
    <row r="9" spans="1:20" x14ac:dyDescent="0.2">
      <c r="A9" s="228"/>
      <c r="B9" s="132"/>
      <c r="C9" s="127" t="s">
        <v>97</v>
      </c>
      <c r="D9" s="135">
        <v>18</v>
      </c>
      <c r="E9" s="135">
        <v>17.8</v>
      </c>
      <c r="F9" s="135"/>
      <c r="G9" s="135">
        <v>2.0699999999999998</v>
      </c>
      <c r="H9" s="135">
        <v>0.59</v>
      </c>
      <c r="I9" s="135">
        <v>11.96</v>
      </c>
      <c r="J9" s="135">
        <v>62.01</v>
      </c>
      <c r="K9" s="133">
        <v>50.27</v>
      </c>
      <c r="L9" s="70">
        <f t="shared" si="1"/>
        <v>0.90486</v>
      </c>
      <c r="M9" s="133">
        <v>50.27</v>
      </c>
      <c r="N9" s="70">
        <f t="shared" si="2"/>
        <v>0.90486</v>
      </c>
      <c r="O9" s="135"/>
      <c r="P9" s="70">
        <f t="shared" si="3"/>
        <v>0</v>
      </c>
      <c r="Q9" s="135"/>
      <c r="R9" s="69">
        <f t="shared" si="4"/>
        <v>0</v>
      </c>
      <c r="S9" s="132"/>
      <c r="T9" s="132"/>
    </row>
    <row r="10" spans="1:20" x14ac:dyDescent="0.2">
      <c r="A10" s="228"/>
      <c r="B10" s="132"/>
      <c r="C10" s="127" t="s">
        <v>78</v>
      </c>
      <c r="D10" s="135">
        <v>72.900000000000006</v>
      </c>
      <c r="E10" s="135">
        <v>72.900000000000006</v>
      </c>
      <c r="F10" s="135"/>
      <c r="G10" s="135">
        <v>2.0299999999999998</v>
      </c>
      <c r="H10" s="135">
        <v>2.5499999999999998</v>
      </c>
      <c r="I10" s="135">
        <v>3.42</v>
      </c>
      <c r="J10" s="135">
        <v>44.47</v>
      </c>
      <c r="K10" s="133">
        <v>55.84</v>
      </c>
      <c r="L10" s="70">
        <f t="shared" si="1"/>
        <v>4.070736000000001</v>
      </c>
      <c r="M10" s="133"/>
      <c r="N10" s="70">
        <f t="shared" si="2"/>
        <v>0</v>
      </c>
      <c r="O10" s="135"/>
      <c r="P10" s="70">
        <f t="shared" si="3"/>
        <v>0</v>
      </c>
      <c r="Q10" s="135">
        <v>46.34</v>
      </c>
      <c r="R10" s="69">
        <f t="shared" si="4"/>
        <v>3.3781860000000008</v>
      </c>
      <c r="S10" s="132"/>
      <c r="T10" s="132"/>
    </row>
    <row r="11" spans="1:20" x14ac:dyDescent="0.2">
      <c r="A11" s="228"/>
      <c r="B11" s="132"/>
      <c r="C11" s="127" t="s">
        <v>74</v>
      </c>
      <c r="D11" s="135">
        <v>7.5</v>
      </c>
      <c r="E11" s="135">
        <v>7.5</v>
      </c>
      <c r="F11" s="135"/>
      <c r="G11" s="135"/>
      <c r="H11" s="135"/>
      <c r="I11" s="135">
        <v>7.48</v>
      </c>
      <c r="J11" s="135">
        <v>28.43</v>
      </c>
      <c r="K11" s="133">
        <v>51.1</v>
      </c>
      <c r="L11" s="70">
        <f t="shared" si="1"/>
        <v>0.38324999999999998</v>
      </c>
      <c r="M11" s="133">
        <v>51.1</v>
      </c>
      <c r="N11" s="70">
        <f t="shared" si="2"/>
        <v>0.38324999999999998</v>
      </c>
      <c r="O11" s="135"/>
      <c r="P11" s="70">
        <f t="shared" si="3"/>
        <v>0</v>
      </c>
      <c r="Q11" s="135"/>
      <c r="R11" s="69">
        <f t="shared" si="4"/>
        <v>0</v>
      </c>
      <c r="S11" s="132"/>
      <c r="T11" s="132"/>
    </row>
    <row r="12" spans="1:20" ht="14.25" customHeight="1" x14ac:dyDescent="0.2">
      <c r="A12" s="228"/>
      <c r="B12" s="132"/>
      <c r="C12" s="127" t="s">
        <v>88</v>
      </c>
      <c r="D12" s="135">
        <v>5</v>
      </c>
      <c r="E12" s="135"/>
      <c r="F12" s="135"/>
      <c r="G12" s="135">
        <v>0.04</v>
      </c>
      <c r="H12" s="135">
        <v>3.63</v>
      </c>
      <c r="I12" s="135">
        <v>0.13</v>
      </c>
      <c r="J12" s="135">
        <v>33.049999999999997</v>
      </c>
      <c r="K12" s="133">
        <v>504.7</v>
      </c>
      <c r="L12" s="70">
        <f t="shared" si="1"/>
        <v>2.5234999999999999</v>
      </c>
      <c r="M12" s="133"/>
      <c r="N12" s="70">
        <f t="shared" si="2"/>
        <v>0</v>
      </c>
      <c r="O12" s="135"/>
      <c r="P12" s="70">
        <f t="shared" si="3"/>
        <v>0</v>
      </c>
      <c r="Q12" s="135">
        <v>447.02</v>
      </c>
      <c r="R12" s="69">
        <f t="shared" si="4"/>
        <v>2.2351000000000001</v>
      </c>
      <c r="S12" s="132"/>
      <c r="T12" s="132"/>
    </row>
    <row r="13" spans="1:20" x14ac:dyDescent="0.2">
      <c r="A13" s="228"/>
      <c r="B13" s="132"/>
      <c r="C13" s="127" t="s">
        <v>10</v>
      </c>
      <c r="D13" s="135">
        <v>1</v>
      </c>
      <c r="E13" s="135">
        <v>1</v>
      </c>
      <c r="F13" s="135"/>
      <c r="G13" s="135" t="s">
        <v>12</v>
      </c>
      <c r="H13" s="135" t="s">
        <v>12</v>
      </c>
      <c r="I13" s="135" t="s">
        <v>12</v>
      </c>
      <c r="J13" s="135" t="s">
        <v>12</v>
      </c>
      <c r="K13" s="133">
        <v>9.5</v>
      </c>
      <c r="L13" s="70">
        <f t="shared" si="1"/>
        <v>9.4999999999999998E-3</v>
      </c>
      <c r="M13" s="133">
        <v>9.5</v>
      </c>
      <c r="N13" s="70">
        <f t="shared" si="2"/>
        <v>9.4999999999999998E-3</v>
      </c>
      <c r="O13" s="135"/>
      <c r="P13" s="70">
        <f t="shared" si="3"/>
        <v>0</v>
      </c>
      <c r="Q13" s="135"/>
      <c r="R13" s="69">
        <f t="shared" si="4"/>
        <v>0</v>
      </c>
      <c r="S13" s="132"/>
      <c r="T13" s="132"/>
    </row>
    <row r="14" spans="1:20" x14ac:dyDescent="0.2">
      <c r="A14" s="228"/>
      <c r="B14" s="132"/>
      <c r="C14" s="127" t="s">
        <v>41</v>
      </c>
      <c r="D14" s="135"/>
      <c r="E14" s="135"/>
      <c r="F14" s="135">
        <v>100</v>
      </c>
      <c r="G14" s="45">
        <f>SUM(G8:G13)</f>
        <v>5.3</v>
      </c>
      <c r="H14" s="45">
        <f t="shared" ref="H14:R14" si="5">SUM(H8:H13)</f>
        <v>6.93</v>
      </c>
      <c r="I14" s="45">
        <f t="shared" si="5"/>
        <v>34.79</v>
      </c>
      <c r="J14" s="45">
        <f t="shared" si="5"/>
        <v>220.51</v>
      </c>
      <c r="K14" s="45"/>
      <c r="L14" s="74">
        <f t="shared" si="5"/>
        <v>8.9733360000000015</v>
      </c>
      <c r="M14" s="45"/>
      <c r="N14" s="74">
        <f t="shared" si="5"/>
        <v>2.3791000000000002</v>
      </c>
      <c r="O14" s="45"/>
      <c r="P14" s="74">
        <f t="shared" si="5"/>
        <v>0</v>
      </c>
      <c r="Q14" s="45"/>
      <c r="R14" s="74">
        <f t="shared" si="5"/>
        <v>5.6132860000000004</v>
      </c>
      <c r="S14" s="132"/>
      <c r="T14" s="132"/>
    </row>
    <row r="15" spans="1:20" ht="18" customHeight="1" x14ac:dyDescent="0.2">
      <c r="A15" s="229" t="s">
        <v>20</v>
      </c>
      <c r="B15" s="240" t="s">
        <v>135</v>
      </c>
      <c r="C15" s="127" t="s">
        <v>136</v>
      </c>
      <c r="D15" s="127">
        <v>4</v>
      </c>
      <c r="E15" s="127"/>
      <c r="F15" s="133"/>
      <c r="G15" s="133">
        <v>0.19</v>
      </c>
      <c r="H15" s="133">
        <v>0.14000000000000001</v>
      </c>
      <c r="I15" s="133">
        <v>0.3</v>
      </c>
      <c r="J15" s="133"/>
      <c r="K15" s="133">
        <v>220.48</v>
      </c>
      <c r="L15" s="70">
        <f>D15*K15/1000</f>
        <v>0.88191999999999993</v>
      </c>
      <c r="M15" s="133"/>
      <c r="N15" s="70">
        <f>D15*M15/1000</f>
        <v>0</v>
      </c>
      <c r="O15" s="135"/>
      <c r="P15" s="70">
        <f>D15*O15/1000</f>
        <v>0</v>
      </c>
      <c r="Q15" s="135"/>
      <c r="R15" s="69">
        <f>D15*Q15/1000</f>
        <v>0</v>
      </c>
      <c r="S15" s="195"/>
      <c r="T15" s="195"/>
    </row>
    <row r="16" spans="1:20" ht="18" customHeight="1" x14ac:dyDescent="0.2">
      <c r="A16" s="229"/>
      <c r="B16" s="240"/>
      <c r="C16" s="127" t="s">
        <v>25</v>
      </c>
      <c r="D16" s="127">
        <v>100</v>
      </c>
      <c r="E16" s="127"/>
      <c r="F16" s="133"/>
      <c r="G16" s="133">
        <v>2.82</v>
      </c>
      <c r="H16" s="133">
        <v>3.2</v>
      </c>
      <c r="I16" s="133">
        <v>4.7300000000000004</v>
      </c>
      <c r="J16" s="133">
        <v>58</v>
      </c>
      <c r="K16" s="133">
        <v>55.84</v>
      </c>
      <c r="L16" s="70">
        <f>D16*K16/1000</f>
        <v>5.5839999999999996</v>
      </c>
      <c r="M16" s="133"/>
      <c r="N16" s="70">
        <f>D16*M16/1000</f>
        <v>0</v>
      </c>
      <c r="O16" s="135"/>
      <c r="P16" s="70">
        <f>D16*O16/1000</f>
        <v>0</v>
      </c>
      <c r="Q16" s="135">
        <v>46.34</v>
      </c>
      <c r="R16" s="69">
        <f>D16*Q16/1000</f>
        <v>4.6340000000000003</v>
      </c>
      <c r="S16" s="43"/>
      <c r="T16" s="43"/>
    </row>
    <row r="17" spans="1:20" x14ac:dyDescent="0.2">
      <c r="A17" s="229"/>
      <c r="B17" s="240"/>
      <c r="C17" s="127" t="s">
        <v>9</v>
      </c>
      <c r="D17" s="127">
        <v>20</v>
      </c>
      <c r="E17" s="127"/>
      <c r="F17" s="133"/>
      <c r="G17" s="133"/>
      <c r="H17" s="133"/>
      <c r="I17" s="133">
        <v>19.96</v>
      </c>
      <c r="J17" s="133">
        <v>75.8</v>
      </c>
      <c r="K17" s="133">
        <v>51.1</v>
      </c>
      <c r="L17" s="70">
        <f>D17*K17/1000</f>
        <v>1.022</v>
      </c>
      <c r="M17" s="133">
        <v>51.1</v>
      </c>
      <c r="N17" s="70">
        <f>D17*M17/1000</f>
        <v>1.022</v>
      </c>
      <c r="O17" s="135"/>
      <c r="P17" s="70">
        <f>D17*O17/1000</f>
        <v>0</v>
      </c>
      <c r="Q17" s="135"/>
      <c r="R17" s="69">
        <f>D17*Q17/1000</f>
        <v>0</v>
      </c>
      <c r="S17" s="43"/>
      <c r="T17" s="43"/>
    </row>
    <row r="18" spans="1:20" x14ac:dyDescent="0.2">
      <c r="A18" s="229"/>
      <c r="B18" s="132"/>
      <c r="C18" s="135"/>
      <c r="D18" s="135"/>
      <c r="E18" s="135"/>
      <c r="F18" s="135">
        <v>200</v>
      </c>
      <c r="G18" s="42">
        <f>SUM(G15:G17)</f>
        <v>3.01</v>
      </c>
      <c r="H18" s="42">
        <f>SUM(H15:H17)</f>
        <v>3.3400000000000003</v>
      </c>
      <c r="I18" s="42">
        <f>SUM(I15:I17)</f>
        <v>24.990000000000002</v>
      </c>
      <c r="J18" s="42">
        <f>SUM(J15:J17)</f>
        <v>133.80000000000001</v>
      </c>
      <c r="K18" s="42"/>
      <c r="L18" s="71">
        <f>SUM(L15:L17)</f>
        <v>7.4879199999999999</v>
      </c>
      <c r="M18" s="42"/>
      <c r="N18" s="71">
        <f>SUM(N15:N17)</f>
        <v>1.022</v>
      </c>
      <c r="O18" s="42"/>
      <c r="P18" s="71">
        <f>SUM(P15:P17)</f>
        <v>0</v>
      </c>
      <c r="Q18" s="42"/>
      <c r="R18" s="71">
        <f>SUM(R15:R17)</f>
        <v>4.6340000000000003</v>
      </c>
      <c r="S18" s="132"/>
      <c r="T18" s="132"/>
    </row>
    <row r="19" spans="1:20" ht="15.75" customHeight="1" x14ac:dyDescent="0.2">
      <c r="A19" s="135"/>
      <c r="B19" s="132" t="s">
        <v>28</v>
      </c>
      <c r="C19" s="127" t="s">
        <v>28</v>
      </c>
      <c r="D19" s="127">
        <v>40</v>
      </c>
      <c r="E19" s="127">
        <v>40</v>
      </c>
      <c r="F19" s="133">
        <v>40</v>
      </c>
      <c r="G19" s="127"/>
      <c r="H19" s="127">
        <v>1.2</v>
      </c>
      <c r="I19" s="127">
        <v>46</v>
      </c>
      <c r="J19" s="127">
        <v>167.2</v>
      </c>
      <c r="K19" s="133">
        <v>58.81</v>
      </c>
      <c r="L19" s="70">
        <f>D19*K19/1000</f>
        <v>2.3524000000000003</v>
      </c>
      <c r="M19" s="133">
        <v>58.81</v>
      </c>
      <c r="N19" s="70">
        <f>D19*M19/1000</f>
        <v>2.3524000000000003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132"/>
      <c r="T19" s="132"/>
    </row>
    <row r="20" spans="1:20" ht="15.75" customHeight="1" x14ac:dyDescent="0.2">
      <c r="A20" s="197"/>
      <c r="B20" s="199" t="s">
        <v>169</v>
      </c>
      <c r="C20" s="198"/>
      <c r="D20" s="198">
        <v>150</v>
      </c>
      <c r="E20" s="198"/>
      <c r="F20" s="196"/>
      <c r="G20" s="198"/>
      <c r="H20" s="198"/>
      <c r="I20" s="198"/>
      <c r="J20" s="198"/>
      <c r="K20" s="196">
        <v>86.93</v>
      </c>
      <c r="L20" s="70">
        <f t="shared" ref="L20:L21" si="6">D20*K20/1000</f>
        <v>13.039500000000002</v>
      </c>
      <c r="M20" s="196"/>
      <c r="N20" s="70">
        <f>D20*M20/1000</f>
        <v>0</v>
      </c>
      <c r="O20" s="41"/>
      <c r="P20" s="70">
        <f t="shared" ref="P20:P21" si="7">D20*O20/1000</f>
        <v>0</v>
      </c>
      <c r="Q20" s="41">
        <v>59</v>
      </c>
      <c r="R20" s="69">
        <f t="shared" ref="R20:R21" si="8">D20*Q20/1000</f>
        <v>8.85</v>
      </c>
      <c r="S20" s="199"/>
      <c r="T20" s="199"/>
    </row>
    <row r="21" spans="1:20" x14ac:dyDescent="0.2">
      <c r="A21" s="135"/>
      <c r="B21" s="132"/>
      <c r="C21" s="127"/>
      <c r="D21" s="127"/>
      <c r="E21" s="127"/>
      <c r="F21" s="133"/>
      <c r="G21" s="43"/>
      <c r="H21" s="43"/>
      <c r="I21" s="43"/>
      <c r="J21" s="43"/>
      <c r="K21" s="43"/>
      <c r="L21" s="70">
        <f t="shared" si="6"/>
        <v>0</v>
      </c>
      <c r="M21" s="60"/>
      <c r="N21" s="73"/>
      <c r="O21" s="60"/>
      <c r="P21" s="70">
        <f t="shared" si="7"/>
        <v>0</v>
      </c>
      <c r="Q21" s="60"/>
      <c r="R21" s="69">
        <f t="shared" si="8"/>
        <v>0</v>
      </c>
      <c r="S21" s="132"/>
      <c r="T21" s="132"/>
    </row>
    <row r="22" spans="1:20" ht="25.5" x14ac:dyDescent="0.2">
      <c r="A22" s="52" t="s">
        <v>29</v>
      </c>
      <c r="B22" s="132" t="s">
        <v>104</v>
      </c>
      <c r="C22" s="127" t="s">
        <v>89</v>
      </c>
      <c r="D22" s="127">
        <v>37</v>
      </c>
      <c r="E22" s="127">
        <v>37</v>
      </c>
      <c r="F22" s="133"/>
      <c r="G22" s="47">
        <v>4.0199999999999996</v>
      </c>
      <c r="H22" s="47"/>
      <c r="I22" s="47">
        <v>25</v>
      </c>
      <c r="J22" s="47">
        <v>121</v>
      </c>
      <c r="K22" s="47">
        <v>33.15</v>
      </c>
      <c r="L22" s="70">
        <f t="shared" ref="L22:L30" si="9">D22*K22/1000</f>
        <v>1.22655</v>
      </c>
      <c r="M22" s="47">
        <v>33.200000000000003</v>
      </c>
      <c r="N22" s="70">
        <f t="shared" ref="N22:N30" si="10">D22*M22/1000</f>
        <v>1.2284000000000002</v>
      </c>
      <c r="O22" s="135"/>
      <c r="P22" s="70">
        <f t="shared" ref="P22:P30" si="11">D22*O22/1000</f>
        <v>0</v>
      </c>
      <c r="Q22" s="135"/>
      <c r="R22" s="69">
        <f t="shared" ref="R22:R30" si="12">D22*Q22/1000</f>
        <v>0</v>
      </c>
      <c r="S22" s="132"/>
      <c r="T22" s="132"/>
    </row>
    <row r="23" spans="1:20" x14ac:dyDescent="0.2">
      <c r="A23" s="52"/>
      <c r="B23" s="132"/>
      <c r="C23" s="127" t="s">
        <v>74</v>
      </c>
      <c r="D23" s="127">
        <v>2</v>
      </c>
      <c r="E23" s="127">
        <v>2</v>
      </c>
      <c r="F23" s="133"/>
      <c r="G23" s="47"/>
      <c r="H23" s="47"/>
      <c r="I23" s="47">
        <v>1.9</v>
      </c>
      <c r="J23" s="47">
        <v>7.5</v>
      </c>
      <c r="K23" s="47">
        <v>51.1</v>
      </c>
      <c r="L23" s="70">
        <f t="shared" si="9"/>
        <v>0.1022</v>
      </c>
      <c r="M23" s="47">
        <v>51.1</v>
      </c>
      <c r="N23" s="70">
        <f t="shared" si="10"/>
        <v>0.1022</v>
      </c>
      <c r="O23" s="135"/>
      <c r="P23" s="70">
        <f t="shared" si="11"/>
        <v>0</v>
      </c>
      <c r="Q23" s="135"/>
      <c r="R23" s="69">
        <f t="shared" si="12"/>
        <v>0</v>
      </c>
      <c r="S23" s="132"/>
      <c r="T23" s="132"/>
    </row>
    <row r="24" spans="1:20" x14ac:dyDescent="0.2">
      <c r="A24" s="52"/>
      <c r="B24" s="132"/>
      <c r="C24" s="127" t="s">
        <v>88</v>
      </c>
      <c r="D24" s="127">
        <v>1.68</v>
      </c>
      <c r="E24" s="127">
        <v>1.68</v>
      </c>
      <c r="F24" s="133"/>
      <c r="G24" s="47">
        <v>0.01</v>
      </c>
      <c r="H24" s="47">
        <v>1.45</v>
      </c>
      <c r="I24" s="47">
        <v>0.02</v>
      </c>
      <c r="J24" s="47">
        <v>13.2</v>
      </c>
      <c r="K24" s="47">
        <v>504.7</v>
      </c>
      <c r="L24" s="70">
        <f t="shared" si="9"/>
        <v>0.84789599999999998</v>
      </c>
      <c r="M24" s="47">
        <v>504.7</v>
      </c>
      <c r="N24" s="70">
        <f t="shared" si="10"/>
        <v>0.84789599999999998</v>
      </c>
      <c r="O24" s="135"/>
      <c r="P24" s="70">
        <f t="shared" si="11"/>
        <v>0</v>
      </c>
      <c r="Q24" s="135"/>
      <c r="R24" s="69">
        <f t="shared" si="12"/>
        <v>0</v>
      </c>
      <c r="S24" s="132"/>
      <c r="T24" s="132"/>
    </row>
    <row r="25" spans="1:20" x14ac:dyDescent="0.2">
      <c r="A25" s="52"/>
      <c r="B25" s="132"/>
      <c r="C25" s="127" t="s">
        <v>77</v>
      </c>
      <c r="D25" s="127">
        <v>5.0000000000000001E-3</v>
      </c>
      <c r="E25" s="127">
        <v>5.0000000000000001E-3</v>
      </c>
      <c r="F25" s="133"/>
      <c r="G25" s="47"/>
      <c r="H25" s="47"/>
      <c r="I25" s="47"/>
      <c r="J25" s="47"/>
      <c r="K25" s="47">
        <v>9.5</v>
      </c>
      <c r="L25" s="70">
        <f t="shared" si="9"/>
        <v>4.7500000000000003E-5</v>
      </c>
      <c r="M25" s="47">
        <v>9.5</v>
      </c>
      <c r="N25" s="70">
        <f t="shared" si="10"/>
        <v>4.7500000000000003E-5</v>
      </c>
      <c r="O25" s="135"/>
      <c r="P25" s="70">
        <f t="shared" si="11"/>
        <v>0</v>
      </c>
      <c r="Q25" s="135"/>
      <c r="R25" s="69">
        <f t="shared" si="12"/>
        <v>0</v>
      </c>
      <c r="S25" s="132"/>
      <c r="T25" s="132"/>
    </row>
    <row r="26" spans="1:20" x14ac:dyDescent="0.2">
      <c r="A26" s="52"/>
      <c r="B26" s="132"/>
      <c r="C26" s="127" t="s">
        <v>79</v>
      </c>
      <c r="D26" s="127">
        <v>1.1000000000000001</v>
      </c>
      <c r="E26" s="127">
        <v>1.1000000000000001</v>
      </c>
      <c r="F26" s="133"/>
      <c r="G26" s="47"/>
      <c r="H26" s="47"/>
      <c r="I26" s="47"/>
      <c r="J26" s="47"/>
      <c r="K26" s="47">
        <v>359.9</v>
      </c>
      <c r="L26" s="70">
        <f t="shared" si="9"/>
        <v>0.39588999999999996</v>
      </c>
      <c r="M26" s="47">
        <v>359.9</v>
      </c>
      <c r="N26" s="70">
        <f t="shared" si="10"/>
        <v>0.39588999999999996</v>
      </c>
      <c r="O26" s="135"/>
      <c r="P26" s="70">
        <f t="shared" si="11"/>
        <v>0</v>
      </c>
      <c r="Q26" s="135"/>
      <c r="R26" s="69">
        <f t="shared" si="12"/>
        <v>0</v>
      </c>
      <c r="S26" s="132"/>
      <c r="T26" s="132"/>
    </row>
    <row r="27" spans="1:20" ht="15.75" customHeight="1" x14ac:dyDescent="0.2">
      <c r="A27" s="52"/>
      <c r="B27" s="132"/>
      <c r="C27" s="127" t="s">
        <v>105</v>
      </c>
      <c r="D27" s="127">
        <v>25.2</v>
      </c>
      <c r="E27" s="127">
        <v>25.2</v>
      </c>
      <c r="F27" s="133"/>
      <c r="G27" s="47">
        <v>4.5</v>
      </c>
      <c r="H27" s="47">
        <v>0.15</v>
      </c>
      <c r="I27" s="47">
        <v>0.45</v>
      </c>
      <c r="J27" s="47">
        <v>22.1</v>
      </c>
      <c r="K27" s="47">
        <v>321.70999999999998</v>
      </c>
      <c r="L27" s="70">
        <f t="shared" si="9"/>
        <v>8.1070919999999997</v>
      </c>
      <c r="M27" s="47"/>
      <c r="N27" s="70">
        <f t="shared" si="10"/>
        <v>0</v>
      </c>
      <c r="O27" s="135"/>
      <c r="P27" s="70">
        <f t="shared" si="11"/>
        <v>0</v>
      </c>
      <c r="Q27" s="135">
        <v>278.89</v>
      </c>
      <c r="R27" s="69">
        <f t="shared" si="12"/>
        <v>7.0280279999999991</v>
      </c>
      <c r="S27" s="132"/>
      <c r="T27" s="132"/>
    </row>
    <row r="28" spans="1:20" ht="15.75" customHeight="1" x14ac:dyDescent="0.2">
      <c r="A28" s="52"/>
      <c r="B28" s="132"/>
      <c r="C28" s="127" t="s">
        <v>60</v>
      </c>
      <c r="D28" s="127">
        <v>2.4</v>
      </c>
      <c r="E28" s="127">
        <v>2.4</v>
      </c>
      <c r="F28" s="133"/>
      <c r="G28" s="47">
        <v>0.43</v>
      </c>
      <c r="H28" s="47">
        <v>0.39</v>
      </c>
      <c r="I28" s="47">
        <v>0.02</v>
      </c>
      <c r="J28" s="47">
        <v>5.3</v>
      </c>
      <c r="K28" s="47">
        <v>181.25</v>
      </c>
      <c r="L28" s="70">
        <f t="shared" si="9"/>
        <v>0.435</v>
      </c>
      <c r="M28" s="47">
        <v>181.3</v>
      </c>
      <c r="N28" s="70">
        <f t="shared" si="10"/>
        <v>0.43512000000000001</v>
      </c>
      <c r="O28" s="135"/>
      <c r="P28" s="70">
        <f t="shared" si="11"/>
        <v>0</v>
      </c>
      <c r="Q28" s="135"/>
      <c r="R28" s="69">
        <f t="shared" si="12"/>
        <v>0</v>
      </c>
      <c r="S28" s="132"/>
      <c r="T28" s="132"/>
    </row>
    <row r="29" spans="1:20" x14ac:dyDescent="0.2">
      <c r="A29" s="52"/>
      <c r="B29" s="132"/>
      <c r="C29" s="127" t="s">
        <v>74</v>
      </c>
      <c r="D29" s="127">
        <v>2.4</v>
      </c>
      <c r="E29" s="127">
        <v>2.4</v>
      </c>
      <c r="F29" s="133"/>
      <c r="G29" s="47"/>
      <c r="H29" s="47"/>
      <c r="I29" s="47">
        <v>0.02</v>
      </c>
      <c r="J29" s="47">
        <v>9</v>
      </c>
      <c r="K29" s="47">
        <v>51.1</v>
      </c>
      <c r="L29" s="70">
        <f t="shared" si="9"/>
        <v>0.12264</v>
      </c>
      <c r="M29" s="47">
        <v>51.1</v>
      </c>
      <c r="N29" s="70">
        <f t="shared" si="10"/>
        <v>0.12264</v>
      </c>
      <c r="O29" s="135"/>
      <c r="P29" s="70">
        <f t="shared" si="11"/>
        <v>0</v>
      </c>
      <c r="Q29" s="135"/>
      <c r="R29" s="69">
        <f t="shared" si="12"/>
        <v>0</v>
      </c>
      <c r="S29" s="132"/>
      <c r="T29" s="132"/>
    </row>
    <row r="30" spans="1:20" x14ac:dyDescent="0.2">
      <c r="A30" s="52"/>
      <c r="B30" s="132"/>
      <c r="C30" s="127" t="s">
        <v>27</v>
      </c>
      <c r="D30" s="127">
        <v>2.5000000000000001E-2</v>
      </c>
      <c r="E30" s="127">
        <v>2.5000000000000001E-2</v>
      </c>
      <c r="F30" s="133"/>
      <c r="G30" s="47"/>
      <c r="H30" s="47"/>
      <c r="I30" s="47"/>
      <c r="J30" s="47"/>
      <c r="K30" s="47">
        <v>181.25</v>
      </c>
      <c r="L30" s="70">
        <f t="shared" si="9"/>
        <v>4.5312499999999997E-3</v>
      </c>
      <c r="M30" s="47"/>
      <c r="N30" s="70">
        <f t="shared" si="10"/>
        <v>0</v>
      </c>
      <c r="O30" s="135"/>
      <c r="P30" s="70">
        <f t="shared" si="11"/>
        <v>0</v>
      </c>
      <c r="Q30" s="135"/>
      <c r="R30" s="69">
        <f t="shared" si="12"/>
        <v>0</v>
      </c>
      <c r="S30" s="132"/>
      <c r="T30" s="132"/>
    </row>
    <row r="31" spans="1:20" ht="15" customHeight="1" x14ac:dyDescent="0.2">
      <c r="A31" s="52"/>
      <c r="B31" s="132"/>
      <c r="C31" s="127" t="s">
        <v>41</v>
      </c>
      <c r="D31" s="127"/>
      <c r="E31" s="127"/>
      <c r="F31" s="133">
        <v>75</v>
      </c>
      <c r="G31" s="48">
        <f>SUM(G22:G29)</f>
        <v>8.9599999999999991</v>
      </c>
      <c r="H31" s="48">
        <f t="shared" ref="H31:Q31" si="13">SUM(H22:H29)</f>
        <v>1.9899999999999998</v>
      </c>
      <c r="I31" s="48">
        <f t="shared" si="13"/>
        <v>27.409999999999997</v>
      </c>
      <c r="J31" s="48">
        <f t="shared" si="13"/>
        <v>178.1</v>
      </c>
      <c r="K31" s="48">
        <f>SUM(K22:K30)</f>
        <v>1693.6599999999999</v>
      </c>
      <c r="L31" s="48">
        <f t="shared" si="13"/>
        <v>11.237315500000001</v>
      </c>
      <c r="M31" s="48">
        <f t="shared" si="13"/>
        <v>1190.8</v>
      </c>
      <c r="N31" s="48">
        <f t="shared" si="13"/>
        <v>3.1321935000000001</v>
      </c>
      <c r="O31" s="48">
        <f t="shared" si="13"/>
        <v>0</v>
      </c>
      <c r="P31" s="48">
        <f>SUM(P22:P30)</f>
        <v>0</v>
      </c>
      <c r="Q31" s="48">
        <f t="shared" si="13"/>
        <v>278.89</v>
      </c>
      <c r="R31" s="48">
        <f>SUM(R22:R30)</f>
        <v>7.0280279999999991</v>
      </c>
      <c r="S31" s="132"/>
      <c r="T31" s="132"/>
    </row>
    <row r="32" spans="1:20" x14ac:dyDescent="0.2">
      <c r="A32" s="230" t="s">
        <v>69</v>
      </c>
      <c r="B32" s="230"/>
      <c r="C32" s="62"/>
      <c r="D32" s="62"/>
      <c r="E32" s="62"/>
      <c r="F32" s="62"/>
      <c r="G32" s="63">
        <f>G31+G19+G18+G14</f>
        <v>17.27</v>
      </c>
      <c r="H32" s="63">
        <f>H31+H19+H18+H14</f>
        <v>13.459999999999999</v>
      </c>
      <c r="I32" s="63">
        <f>I31+I19+I18+I14</f>
        <v>133.19</v>
      </c>
      <c r="J32" s="63">
        <f>J31+J19+J18+J14</f>
        <v>699.6099999999999</v>
      </c>
      <c r="K32" s="63">
        <f>K31+K19+K18+K14</f>
        <v>1752.4699999999998</v>
      </c>
      <c r="L32" s="63">
        <f t="shared" ref="L32:Q32" si="14">L31+L19+L18+L14+L7</f>
        <v>30.050971500000003</v>
      </c>
      <c r="M32" s="63">
        <f t="shared" si="14"/>
        <v>1249.6099999999999</v>
      </c>
      <c r="N32" s="116">
        <f t="shared" si="14"/>
        <v>8.8856935000000021</v>
      </c>
      <c r="O32" s="63">
        <f t="shared" si="14"/>
        <v>0</v>
      </c>
      <c r="P32" s="63">
        <f t="shared" si="14"/>
        <v>0</v>
      </c>
      <c r="Q32" s="63">
        <f t="shared" si="14"/>
        <v>278.89</v>
      </c>
      <c r="R32" s="116">
        <v>26.13</v>
      </c>
      <c r="S32" s="219">
        <f>N32+R32</f>
        <v>35.015693499999998</v>
      </c>
      <c r="T32" s="128"/>
    </row>
  </sheetData>
  <mergeCells count="19">
    <mergeCell ref="J1:J3"/>
    <mergeCell ref="K1:L2"/>
    <mergeCell ref="A1:A3"/>
    <mergeCell ref="C1:C3"/>
    <mergeCell ref="D1:D3"/>
    <mergeCell ref="E1:E3"/>
    <mergeCell ref="A32:B32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4"/>
    <mergeCell ref="A15:A18"/>
    <mergeCell ref="B15:B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workbookViewId="0">
      <selection activeCell="U9" sqref="U9"/>
    </sheetView>
  </sheetViews>
  <sheetFormatPr defaultRowHeight="12.75" x14ac:dyDescent="0.2"/>
  <cols>
    <col min="2" max="2" width="21" customWidth="1"/>
    <col min="3" max="3" width="15.140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3" s="38" customFormat="1" ht="15" customHeight="1" x14ac:dyDescent="0.2">
      <c r="A1" s="245" t="s">
        <v>42</v>
      </c>
      <c r="B1" s="161" t="s">
        <v>0</v>
      </c>
      <c r="C1" s="239" t="s">
        <v>1</v>
      </c>
      <c r="D1" s="239" t="s">
        <v>2</v>
      </c>
      <c r="E1" s="239" t="s">
        <v>3</v>
      </c>
      <c r="F1" s="239" t="s">
        <v>4</v>
      </c>
      <c r="G1" s="239" t="s">
        <v>5</v>
      </c>
      <c r="H1" s="239" t="s">
        <v>6</v>
      </c>
      <c r="I1" s="239" t="s">
        <v>7</v>
      </c>
      <c r="J1" s="239" t="s">
        <v>8</v>
      </c>
      <c r="K1" s="239" t="s">
        <v>62</v>
      </c>
      <c r="L1" s="239"/>
      <c r="M1" s="238" t="s">
        <v>63</v>
      </c>
      <c r="N1" s="238"/>
      <c r="O1" s="238"/>
      <c r="P1" s="238"/>
      <c r="Q1" s="238"/>
      <c r="R1" s="238"/>
      <c r="S1" s="162"/>
      <c r="T1" s="162"/>
    </row>
    <row r="2" spans="1:23" s="38" customFormat="1" ht="42" customHeight="1" x14ac:dyDescent="0.2">
      <c r="A2" s="246"/>
      <c r="B2" s="161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8" t="s">
        <v>64</v>
      </c>
      <c r="N2" s="238"/>
      <c r="O2" s="239" t="s">
        <v>65</v>
      </c>
      <c r="P2" s="239"/>
      <c r="Q2" s="239" t="s">
        <v>66</v>
      </c>
      <c r="R2" s="239"/>
      <c r="S2" s="161"/>
      <c r="T2" s="161"/>
    </row>
    <row r="3" spans="1:23" s="38" customFormat="1" ht="31.5" customHeight="1" x14ac:dyDescent="0.2">
      <c r="A3" s="247"/>
      <c r="B3" s="161"/>
      <c r="C3" s="239"/>
      <c r="D3" s="239"/>
      <c r="E3" s="239"/>
      <c r="F3" s="239"/>
      <c r="G3" s="239"/>
      <c r="H3" s="239"/>
      <c r="I3" s="239"/>
      <c r="J3" s="239"/>
      <c r="K3" s="149" t="s">
        <v>43</v>
      </c>
      <c r="L3" s="150" t="s">
        <v>67</v>
      </c>
      <c r="M3" s="149" t="s">
        <v>43</v>
      </c>
      <c r="N3" s="150" t="s">
        <v>67</v>
      </c>
      <c r="O3" s="149" t="s">
        <v>43</v>
      </c>
      <c r="P3" s="163" t="s">
        <v>67</v>
      </c>
      <c r="Q3" s="149" t="s">
        <v>43</v>
      </c>
      <c r="R3" s="150" t="s">
        <v>67</v>
      </c>
      <c r="S3" s="161"/>
      <c r="T3" s="161"/>
    </row>
    <row r="4" spans="1:23" s="38" customFormat="1" ht="20.25" customHeight="1" x14ac:dyDescent="0.2">
      <c r="A4" s="108"/>
      <c r="B4" s="161" t="s">
        <v>139</v>
      </c>
      <c r="C4" s="149" t="s">
        <v>34</v>
      </c>
      <c r="D4" s="162">
        <v>116</v>
      </c>
      <c r="E4" s="162"/>
      <c r="F4" s="162"/>
      <c r="G4" s="162">
        <v>1.1000000000000001</v>
      </c>
      <c r="H4" s="149"/>
      <c r="I4" s="162">
        <v>5.43</v>
      </c>
      <c r="J4" s="162">
        <v>28.9</v>
      </c>
      <c r="K4" s="164">
        <v>15</v>
      </c>
      <c r="L4" s="163">
        <f>D4*K4/1000</f>
        <v>1.74</v>
      </c>
      <c r="M4" s="164"/>
      <c r="N4" s="163">
        <f>D4*M4/1000</f>
        <v>0</v>
      </c>
      <c r="O4" s="162">
        <v>15</v>
      </c>
      <c r="P4" s="163">
        <f>D4*O4/1000</f>
        <v>1.74</v>
      </c>
      <c r="Q4" s="162"/>
      <c r="R4" s="150">
        <f>D4*Q4/1000</f>
        <v>0</v>
      </c>
      <c r="S4" s="161"/>
      <c r="T4" s="161"/>
    </row>
    <row r="5" spans="1:23" s="38" customFormat="1" ht="30" customHeight="1" x14ac:dyDescent="0.2">
      <c r="A5" s="108"/>
      <c r="B5" s="161"/>
      <c r="C5" s="149" t="s">
        <v>15</v>
      </c>
      <c r="D5" s="162">
        <v>10</v>
      </c>
      <c r="E5" s="162"/>
      <c r="F5" s="162"/>
      <c r="G5" s="149" t="s">
        <v>12</v>
      </c>
      <c r="H5" s="162">
        <v>9.9</v>
      </c>
      <c r="I5" s="162"/>
      <c r="J5" s="162">
        <v>89.9</v>
      </c>
      <c r="K5" s="164">
        <v>114.49</v>
      </c>
      <c r="L5" s="163">
        <f>D5*K5/1000</f>
        <v>1.1448999999999998</v>
      </c>
      <c r="M5" s="164">
        <v>114.49</v>
      </c>
      <c r="N5" s="163">
        <f>D5*M5/1000</f>
        <v>1.1448999999999998</v>
      </c>
      <c r="O5" s="162"/>
      <c r="P5" s="163">
        <f>D5*O5/1000</f>
        <v>0</v>
      </c>
      <c r="Q5" s="162"/>
      <c r="R5" s="150">
        <f>D5*Q5/1000</f>
        <v>0</v>
      </c>
      <c r="S5" s="161"/>
      <c r="T5" s="161"/>
    </row>
    <row r="6" spans="1:23" s="38" customFormat="1" ht="20.25" customHeight="1" x14ac:dyDescent="0.2">
      <c r="A6" s="108"/>
      <c r="B6" s="161"/>
      <c r="C6" s="149" t="s">
        <v>9</v>
      </c>
      <c r="D6" s="162">
        <v>5</v>
      </c>
      <c r="E6" s="162"/>
      <c r="F6" s="162"/>
      <c r="G6" s="149" t="s">
        <v>12</v>
      </c>
      <c r="H6" s="149">
        <v>4.9000000000000004</v>
      </c>
      <c r="I6" s="162"/>
      <c r="J6" s="162">
        <v>18.899999999999999</v>
      </c>
      <c r="K6" s="164">
        <v>51.1</v>
      </c>
      <c r="L6" s="163">
        <f>D6*K6/1000</f>
        <v>0.2555</v>
      </c>
      <c r="M6" s="164"/>
      <c r="N6" s="163">
        <f>D6*M6/1000</f>
        <v>0</v>
      </c>
      <c r="O6" s="162"/>
      <c r="P6" s="163">
        <f>D6*O6/1000</f>
        <v>0</v>
      </c>
      <c r="Q6" s="162">
        <v>51.1</v>
      </c>
      <c r="R6" s="150">
        <f>D6*Q6/1000</f>
        <v>0.2555</v>
      </c>
      <c r="S6" s="161"/>
      <c r="T6" s="161"/>
    </row>
    <row r="7" spans="1:23" s="38" customFormat="1" ht="20.25" customHeight="1" x14ac:dyDescent="0.2">
      <c r="A7" s="108"/>
      <c r="B7" s="161"/>
      <c r="C7" s="149" t="s">
        <v>41</v>
      </c>
      <c r="D7" s="162"/>
      <c r="E7" s="162"/>
      <c r="F7" s="162">
        <v>100</v>
      </c>
      <c r="G7" s="165">
        <f>SUM(G4:G6)</f>
        <v>1.1000000000000001</v>
      </c>
      <c r="H7" s="165">
        <f t="shared" ref="H7:R7" si="0">SUM(H4:H6)</f>
        <v>14.8</v>
      </c>
      <c r="I7" s="165">
        <f t="shared" si="0"/>
        <v>5.43</v>
      </c>
      <c r="J7" s="165">
        <f t="shared" si="0"/>
        <v>137.70000000000002</v>
      </c>
      <c r="K7" s="165">
        <f t="shared" si="0"/>
        <v>180.59</v>
      </c>
      <c r="L7" s="165">
        <f t="shared" si="0"/>
        <v>3.1404000000000001</v>
      </c>
      <c r="M7" s="165">
        <f t="shared" si="0"/>
        <v>114.49</v>
      </c>
      <c r="N7" s="165">
        <f t="shared" si="0"/>
        <v>1.1448999999999998</v>
      </c>
      <c r="O7" s="165">
        <f t="shared" si="0"/>
        <v>15</v>
      </c>
      <c r="P7" s="165">
        <f t="shared" si="0"/>
        <v>1.74</v>
      </c>
      <c r="Q7" s="165">
        <f t="shared" si="0"/>
        <v>51.1</v>
      </c>
      <c r="R7" s="165">
        <f t="shared" si="0"/>
        <v>0.2555</v>
      </c>
      <c r="S7" s="161"/>
      <c r="T7" s="161"/>
    </row>
    <row r="8" spans="1:23" x14ac:dyDescent="0.2"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</row>
    <row r="9" spans="1:23" s="38" customFormat="1" ht="15" customHeight="1" x14ac:dyDescent="0.2">
      <c r="A9" s="54" t="s">
        <v>16</v>
      </c>
      <c r="B9" s="204" t="s">
        <v>81</v>
      </c>
      <c r="C9" s="202" t="s">
        <v>82</v>
      </c>
      <c r="D9" s="202">
        <v>233</v>
      </c>
      <c r="E9" s="202">
        <v>150</v>
      </c>
      <c r="F9" s="202"/>
      <c r="G9" s="202">
        <v>2</v>
      </c>
      <c r="H9" s="202">
        <v>0.4</v>
      </c>
      <c r="I9" s="202">
        <v>16.3</v>
      </c>
      <c r="J9" s="202">
        <v>80</v>
      </c>
      <c r="K9" s="200">
        <v>20</v>
      </c>
      <c r="L9" s="70">
        <f>D9*K9/1000</f>
        <v>4.66</v>
      </c>
      <c r="M9" s="200"/>
      <c r="N9" s="70">
        <f>D9*M9/1000</f>
        <v>0</v>
      </c>
      <c r="O9" s="202">
        <v>20</v>
      </c>
      <c r="P9" s="213">
        <v>4.3099999999999996</v>
      </c>
      <c r="Q9" s="202"/>
      <c r="R9" s="69"/>
      <c r="S9" s="213"/>
      <c r="T9" s="213"/>
    </row>
    <row r="10" spans="1:23" s="38" customFormat="1" ht="15" customHeight="1" x14ac:dyDescent="0.2">
      <c r="A10" s="55"/>
      <c r="B10" s="56"/>
      <c r="C10" s="202" t="s">
        <v>83</v>
      </c>
      <c r="D10" s="202">
        <v>23.7</v>
      </c>
      <c r="E10" s="202"/>
      <c r="F10" s="202"/>
      <c r="G10" s="202">
        <v>6.4</v>
      </c>
      <c r="H10" s="202">
        <v>0.39</v>
      </c>
      <c r="I10" s="202">
        <v>0.74</v>
      </c>
      <c r="J10" s="202">
        <v>8.1999999999999993</v>
      </c>
      <c r="K10" s="200">
        <v>55.84</v>
      </c>
      <c r="L10" s="70">
        <f>D10*K10/1000</f>
        <v>1.3234080000000001</v>
      </c>
      <c r="M10" s="200">
        <v>55.84</v>
      </c>
      <c r="N10" s="70">
        <f>D10*M10/1000</f>
        <v>1.3234080000000001</v>
      </c>
      <c r="O10" s="202">
        <v>55.84</v>
      </c>
      <c r="P10" s="213">
        <v>0.89</v>
      </c>
      <c r="Q10" s="202"/>
      <c r="R10" s="69">
        <f>D10*Q10/1000</f>
        <v>0</v>
      </c>
      <c r="S10" s="213"/>
      <c r="T10" s="213"/>
      <c r="W10" s="210"/>
    </row>
    <row r="11" spans="1:23" s="38" customFormat="1" ht="15" customHeight="1" x14ac:dyDescent="0.2">
      <c r="A11" s="55"/>
      <c r="B11" s="56"/>
      <c r="C11" s="202" t="s">
        <v>10</v>
      </c>
      <c r="D11" s="202">
        <v>1.5</v>
      </c>
      <c r="E11" s="202"/>
      <c r="F11" s="202"/>
      <c r="G11" s="202" t="s">
        <v>12</v>
      </c>
      <c r="H11" s="202" t="s">
        <v>12</v>
      </c>
      <c r="I11" s="202" t="s">
        <v>12</v>
      </c>
      <c r="J11" s="202" t="s">
        <v>12</v>
      </c>
      <c r="K11" s="200">
        <v>10.06</v>
      </c>
      <c r="L11" s="70">
        <f>D11*K11/1000</f>
        <v>1.5089999999999999E-2</v>
      </c>
      <c r="M11" s="200">
        <v>10.06</v>
      </c>
      <c r="N11" s="70">
        <f>D11*M11/1000</f>
        <v>1.5089999999999999E-2</v>
      </c>
      <c r="O11" s="202">
        <v>10.06</v>
      </c>
      <c r="P11" s="213">
        <v>0.02</v>
      </c>
      <c r="Q11" s="202"/>
      <c r="R11" s="69">
        <f>D11*Q11/1000</f>
        <v>0</v>
      </c>
      <c r="S11" s="213"/>
      <c r="T11" s="213"/>
    </row>
    <row r="12" spans="1:23" s="38" customFormat="1" ht="15" customHeight="1" x14ac:dyDescent="0.2">
      <c r="A12" s="55"/>
      <c r="B12" s="56"/>
      <c r="C12" s="200" t="s">
        <v>47</v>
      </c>
      <c r="D12" s="202">
        <v>5</v>
      </c>
      <c r="E12" s="202"/>
      <c r="F12" s="202"/>
      <c r="G12" s="202">
        <v>0.02</v>
      </c>
      <c r="H12" s="202">
        <v>2.5</v>
      </c>
      <c r="I12" s="202">
        <v>0.04</v>
      </c>
      <c r="J12" s="202">
        <v>23.1</v>
      </c>
      <c r="K12" s="200">
        <v>504.7</v>
      </c>
      <c r="L12" s="70">
        <f>D12*K12/1000</f>
        <v>2.5234999999999999</v>
      </c>
      <c r="M12" s="200">
        <v>504.7</v>
      </c>
      <c r="N12" s="70">
        <f>D12*M12/1000</f>
        <v>2.5234999999999999</v>
      </c>
      <c r="O12" s="202">
        <v>504.7</v>
      </c>
      <c r="P12" s="213">
        <v>1.27</v>
      </c>
      <c r="Q12" s="202"/>
      <c r="R12" s="69">
        <f>D12*Q12/1000</f>
        <v>0</v>
      </c>
      <c r="S12" s="213"/>
      <c r="T12" s="213"/>
      <c r="W12" s="211"/>
    </row>
    <row r="13" spans="1:23" s="38" customFormat="1" ht="15" customHeight="1" x14ac:dyDescent="0.2">
      <c r="A13" s="55"/>
      <c r="B13" s="58"/>
      <c r="C13" s="202" t="s">
        <v>41</v>
      </c>
      <c r="D13" s="202"/>
      <c r="E13" s="202"/>
      <c r="F13" s="202">
        <v>150</v>
      </c>
      <c r="G13" s="42">
        <f>SUM(G9:G12)</f>
        <v>8.42</v>
      </c>
      <c r="H13" s="42">
        <f t="shared" ref="H13:Q13" si="1">SUM(H9:H12)</f>
        <v>3.29</v>
      </c>
      <c r="I13" s="42">
        <f t="shared" si="1"/>
        <v>17.079999999999998</v>
      </c>
      <c r="J13" s="42">
        <f t="shared" si="1"/>
        <v>111.30000000000001</v>
      </c>
      <c r="K13" s="42">
        <f t="shared" si="1"/>
        <v>590.6</v>
      </c>
      <c r="L13" s="42">
        <f t="shared" si="1"/>
        <v>8.521998</v>
      </c>
      <c r="M13" s="42">
        <f t="shared" si="1"/>
        <v>570.6</v>
      </c>
      <c r="N13" s="42">
        <f t="shared" si="1"/>
        <v>3.8619979999999998</v>
      </c>
      <c r="O13" s="42">
        <f t="shared" si="1"/>
        <v>590.6</v>
      </c>
      <c r="P13" s="212">
        <v>6.48</v>
      </c>
      <c r="Q13" s="42">
        <f t="shared" si="1"/>
        <v>0</v>
      </c>
      <c r="R13" s="42">
        <v>6.48</v>
      </c>
      <c r="S13" s="212"/>
      <c r="T13" s="41"/>
    </row>
    <row r="14" spans="1:23" s="38" customFormat="1" ht="15" customHeight="1" x14ac:dyDescent="0.2">
      <c r="A14" s="55"/>
      <c r="B14" s="203"/>
      <c r="C14" s="58"/>
      <c r="D14" s="202"/>
      <c r="E14" s="202"/>
      <c r="F14" s="202"/>
      <c r="G14" s="20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212"/>
    </row>
    <row r="15" spans="1:23" s="38" customFormat="1" ht="15" customHeight="1" x14ac:dyDescent="0.2">
      <c r="A15" s="55"/>
      <c r="B15" s="53"/>
      <c r="C15" s="202"/>
      <c r="D15" s="33"/>
      <c r="E15" s="33"/>
      <c r="F15" s="34"/>
      <c r="G15" s="36"/>
      <c r="H15" s="36"/>
      <c r="I15" s="36"/>
      <c r="J15" s="36"/>
      <c r="K15" s="36"/>
      <c r="L15" s="70">
        <f t="shared" ref="L15:L20" si="2">D15*K15/1000</f>
        <v>0</v>
      </c>
      <c r="M15" s="36"/>
      <c r="N15" s="70">
        <f t="shared" ref="N15:N20" si="3">D15*M15/1000</f>
        <v>0</v>
      </c>
      <c r="O15" s="47"/>
      <c r="P15" s="70">
        <f t="shared" ref="P15:P20" si="4">D15*O15/1000</f>
        <v>0</v>
      </c>
      <c r="Q15" s="47"/>
      <c r="R15" s="69">
        <f t="shared" ref="R15:R20" si="5">D15*Q15/1000</f>
        <v>0</v>
      </c>
      <c r="S15" s="53"/>
      <c r="T15" s="53"/>
      <c r="V15" s="214"/>
    </row>
    <row r="16" spans="1:23" s="38" customFormat="1" ht="15" customHeight="1" x14ac:dyDescent="0.2">
      <c r="A16" s="55"/>
      <c r="B16" s="65" t="s">
        <v>122</v>
      </c>
      <c r="C16" s="37" t="s">
        <v>172</v>
      </c>
      <c r="D16" s="50">
        <v>86</v>
      </c>
      <c r="E16" s="50">
        <v>50</v>
      </c>
      <c r="F16" s="37"/>
      <c r="G16" s="51">
        <v>27.4</v>
      </c>
      <c r="H16" s="51">
        <v>5.24</v>
      </c>
      <c r="I16" s="51">
        <v>0</v>
      </c>
      <c r="J16" s="51">
        <v>110</v>
      </c>
      <c r="K16" s="51">
        <v>371.07</v>
      </c>
      <c r="L16" s="70">
        <f t="shared" si="2"/>
        <v>31.912020000000002</v>
      </c>
      <c r="M16" s="51"/>
      <c r="N16" s="70">
        <f t="shared" si="3"/>
        <v>0</v>
      </c>
      <c r="O16" s="47"/>
      <c r="P16" s="70">
        <f t="shared" si="4"/>
        <v>0</v>
      </c>
      <c r="Q16" s="47">
        <v>371.07</v>
      </c>
      <c r="R16" s="69">
        <f t="shared" si="5"/>
        <v>31.912020000000002</v>
      </c>
      <c r="S16" s="65"/>
      <c r="T16" s="65"/>
    </row>
    <row r="17" spans="1:20" s="38" customFormat="1" ht="15" customHeight="1" x14ac:dyDescent="0.2">
      <c r="A17" s="55"/>
      <c r="B17" s="153"/>
      <c r="C17" s="37" t="s">
        <v>15</v>
      </c>
      <c r="D17" s="50">
        <v>4</v>
      </c>
      <c r="E17" s="50">
        <v>4</v>
      </c>
      <c r="F17" s="37"/>
      <c r="G17" s="51"/>
      <c r="H17" s="51">
        <v>5.99</v>
      </c>
      <c r="I17" s="51">
        <v>0</v>
      </c>
      <c r="J17" s="51">
        <v>53.94</v>
      </c>
      <c r="K17" s="51">
        <v>114.49</v>
      </c>
      <c r="L17" s="70">
        <f t="shared" si="2"/>
        <v>0.45795999999999998</v>
      </c>
      <c r="M17" s="51">
        <v>114.49</v>
      </c>
      <c r="N17" s="70">
        <f t="shared" si="3"/>
        <v>0.45795999999999998</v>
      </c>
      <c r="O17" s="47"/>
      <c r="P17" s="70">
        <f t="shared" si="4"/>
        <v>0</v>
      </c>
      <c r="Q17" s="47"/>
      <c r="R17" s="69">
        <f t="shared" si="5"/>
        <v>0</v>
      </c>
      <c r="S17" s="153"/>
      <c r="T17" s="153"/>
    </row>
    <row r="18" spans="1:20" s="38" customFormat="1" ht="15" customHeight="1" x14ac:dyDescent="0.2">
      <c r="A18" s="55"/>
      <c r="B18" s="201"/>
      <c r="C18" s="37" t="s">
        <v>107</v>
      </c>
      <c r="D18" s="50">
        <v>4</v>
      </c>
      <c r="E18" s="50">
        <v>4</v>
      </c>
      <c r="F18" s="37"/>
      <c r="G18" s="51">
        <v>0.62</v>
      </c>
      <c r="H18" s="51">
        <v>0.06</v>
      </c>
      <c r="I18" s="51">
        <v>4.13</v>
      </c>
      <c r="J18" s="51">
        <v>20.04</v>
      </c>
      <c r="K18" s="51">
        <v>33.15</v>
      </c>
      <c r="L18" s="70">
        <f t="shared" si="2"/>
        <v>0.1326</v>
      </c>
      <c r="M18" s="51">
        <v>33.15</v>
      </c>
      <c r="N18" s="70">
        <f t="shared" si="3"/>
        <v>0.1326</v>
      </c>
      <c r="O18" s="47"/>
      <c r="P18" s="70">
        <f t="shared" si="4"/>
        <v>0</v>
      </c>
      <c r="Q18" s="47"/>
      <c r="R18" s="69">
        <f t="shared" si="5"/>
        <v>0</v>
      </c>
      <c r="S18" s="201"/>
      <c r="T18" s="201"/>
    </row>
    <row r="19" spans="1:20" s="38" customFormat="1" ht="15" customHeight="1" x14ac:dyDescent="0.2">
      <c r="A19" s="55"/>
      <c r="B19" s="201"/>
      <c r="C19" s="37" t="s">
        <v>10</v>
      </c>
      <c r="D19" s="50">
        <v>1</v>
      </c>
      <c r="E19" s="50">
        <v>1</v>
      </c>
      <c r="F19" s="37"/>
      <c r="G19" s="51"/>
      <c r="H19" s="51"/>
      <c r="I19" s="51"/>
      <c r="J19" s="51"/>
      <c r="K19" s="51">
        <v>9.5</v>
      </c>
      <c r="L19" s="70">
        <f t="shared" si="2"/>
        <v>9.4999999999999998E-3</v>
      </c>
      <c r="M19" s="51">
        <v>9.5</v>
      </c>
      <c r="N19" s="70">
        <f t="shared" si="3"/>
        <v>9.4999999999999998E-3</v>
      </c>
      <c r="O19" s="47"/>
      <c r="P19" s="70">
        <f t="shared" si="4"/>
        <v>0</v>
      </c>
      <c r="Q19" s="47"/>
      <c r="R19" s="69">
        <f t="shared" si="5"/>
        <v>0</v>
      </c>
      <c r="S19" s="201"/>
      <c r="T19" s="201"/>
    </row>
    <row r="20" spans="1:20" s="38" customFormat="1" ht="15" customHeight="1" x14ac:dyDescent="0.2">
      <c r="A20" s="55"/>
      <c r="B20" s="201"/>
      <c r="C20" s="37" t="s">
        <v>108</v>
      </c>
      <c r="D20" s="50">
        <v>0.02</v>
      </c>
      <c r="E20" s="50">
        <v>0.02</v>
      </c>
      <c r="F20" s="37"/>
      <c r="G20" s="51"/>
      <c r="H20" s="51"/>
      <c r="I20" s="51"/>
      <c r="J20" s="51"/>
      <c r="K20" s="51"/>
      <c r="L20" s="70">
        <f t="shared" si="2"/>
        <v>0</v>
      </c>
      <c r="M20" s="51"/>
      <c r="N20" s="70">
        <f t="shared" si="3"/>
        <v>0</v>
      </c>
      <c r="O20" s="47"/>
      <c r="P20" s="70">
        <f t="shared" si="4"/>
        <v>0</v>
      </c>
      <c r="Q20" s="47"/>
      <c r="R20" s="69">
        <f t="shared" si="5"/>
        <v>0</v>
      </c>
      <c r="S20" s="201"/>
      <c r="T20" s="201"/>
    </row>
    <row r="21" spans="1:20" s="59" customFormat="1" ht="15" customHeight="1" x14ac:dyDescent="0.2">
      <c r="A21" s="57"/>
      <c r="B21" s="201"/>
      <c r="C21" s="37"/>
      <c r="D21" s="35"/>
      <c r="E21" s="35"/>
      <c r="F21" s="34" t="s">
        <v>111</v>
      </c>
      <c r="G21" s="67">
        <f>SUM(G16:G20)</f>
        <v>28.02</v>
      </c>
      <c r="H21" s="67">
        <f t="shared" ref="H21:R21" si="6">SUM(H16:H20)</f>
        <v>11.290000000000001</v>
      </c>
      <c r="I21" s="67">
        <f t="shared" si="6"/>
        <v>4.13</v>
      </c>
      <c r="J21" s="67">
        <f t="shared" si="6"/>
        <v>183.98</v>
      </c>
      <c r="K21" s="67">
        <f t="shared" si="6"/>
        <v>528.21</v>
      </c>
      <c r="L21" s="67">
        <f t="shared" si="6"/>
        <v>32.512080000000005</v>
      </c>
      <c r="M21" s="67"/>
      <c r="N21" s="67">
        <f t="shared" si="6"/>
        <v>0.60005999999999993</v>
      </c>
      <c r="O21" s="67"/>
      <c r="P21" s="67">
        <f t="shared" si="6"/>
        <v>0</v>
      </c>
      <c r="Q21" s="67"/>
      <c r="R21" s="67">
        <f t="shared" si="6"/>
        <v>31.912020000000002</v>
      </c>
      <c r="S21" s="201"/>
      <c r="T21" s="201"/>
    </row>
    <row r="22" spans="1:20" s="38" customFormat="1" ht="15" customHeight="1" x14ac:dyDescent="0.2">
      <c r="A22" s="62">
        <v>944</v>
      </c>
      <c r="B22" s="161" t="s">
        <v>22</v>
      </c>
      <c r="C22" s="149" t="s">
        <v>21</v>
      </c>
      <c r="D22" s="149">
        <v>1</v>
      </c>
      <c r="E22" s="149">
        <v>1</v>
      </c>
      <c r="F22" s="162"/>
      <c r="G22" s="149"/>
      <c r="H22" s="149" t="s">
        <v>12</v>
      </c>
      <c r="I22" s="149" t="s">
        <v>12</v>
      </c>
      <c r="J22" s="149" t="s">
        <v>12</v>
      </c>
      <c r="K22" s="149">
        <v>663.97</v>
      </c>
      <c r="L22" s="163">
        <f>D22*K22/1000</f>
        <v>0.66397000000000006</v>
      </c>
      <c r="M22" s="149">
        <v>663.97</v>
      </c>
      <c r="N22" s="163">
        <f>D22*M22/1000</f>
        <v>0.66397000000000006</v>
      </c>
      <c r="O22" s="162"/>
      <c r="P22" s="163">
        <f>D22*O22/1000</f>
        <v>0</v>
      </c>
      <c r="Q22" s="162"/>
      <c r="R22" s="150">
        <f>D22*Q22/1000</f>
        <v>0</v>
      </c>
      <c r="S22" s="161"/>
      <c r="T22" s="161"/>
    </row>
    <row r="23" spans="1:20" s="38" customFormat="1" ht="15" customHeight="1" x14ac:dyDescent="0.2">
      <c r="A23" s="62"/>
      <c r="B23" s="161"/>
      <c r="C23" s="149" t="s">
        <v>9</v>
      </c>
      <c r="D23" s="149">
        <v>15</v>
      </c>
      <c r="E23" s="149">
        <v>15</v>
      </c>
      <c r="F23" s="162"/>
      <c r="G23" s="149">
        <v>0</v>
      </c>
      <c r="H23" s="149" t="s">
        <v>12</v>
      </c>
      <c r="I23" s="149">
        <v>14.9</v>
      </c>
      <c r="J23" s="149">
        <v>56.8</v>
      </c>
      <c r="K23" s="149">
        <v>51.1</v>
      </c>
      <c r="L23" s="163">
        <f>D23*K23/1000</f>
        <v>0.76649999999999996</v>
      </c>
      <c r="M23" s="149">
        <v>51.1</v>
      </c>
      <c r="N23" s="163">
        <f>D23*M23/1000</f>
        <v>0.76649999999999996</v>
      </c>
      <c r="O23" s="162"/>
      <c r="P23" s="163">
        <f>D23*O23/1000</f>
        <v>0</v>
      </c>
      <c r="Q23" s="162"/>
      <c r="R23" s="150">
        <f>D23*Q23/1000</f>
        <v>0</v>
      </c>
      <c r="S23" s="161"/>
      <c r="T23" s="161"/>
    </row>
    <row r="24" spans="1:20" s="38" customFormat="1" ht="15" customHeight="1" x14ac:dyDescent="0.2">
      <c r="A24" s="62"/>
      <c r="B24" s="161"/>
      <c r="C24" s="149" t="s">
        <v>41</v>
      </c>
      <c r="D24" s="149"/>
      <c r="E24" s="149"/>
      <c r="F24" s="149">
        <v>200</v>
      </c>
      <c r="G24" s="161">
        <f>SUM(G22:G23)</f>
        <v>0</v>
      </c>
      <c r="H24" s="161">
        <f t="shared" ref="H24:R24" si="7">SUM(H22:H23)</f>
        <v>0</v>
      </c>
      <c r="I24" s="161">
        <f t="shared" si="7"/>
        <v>14.9</v>
      </c>
      <c r="J24" s="161">
        <f t="shared" si="7"/>
        <v>56.8</v>
      </c>
      <c r="K24" s="161"/>
      <c r="L24" s="167">
        <f t="shared" si="7"/>
        <v>1.4304700000000001</v>
      </c>
      <c r="M24" s="161"/>
      <c r="N24" s="167">
        <f t="shared" si="7"/>
        <v>1.4304700000000001</v>
      </c>
      <c r="O24" s="161"/>
      <c r="P24" s="167">
        <f t="shared" si="7"/>
        <v>0</v>
      </c>
      <c r="Q24" s="161"/>
      <c r="R24" s="167">
        <f t="shared" si="7"/>
        <v>0</v>
      </c>
      <c r="S24" s="161"/>
      <c r="T24" s="161"/>
    </row>
    <row r="25" spans="1:20" s="38" customFormat="1" ht="15" customHeight="1" x14ac:dyDescent="0.2">
      <c r="A25" s="11"/>
      <c r="B25" s="161" t="s">
        <v>44</v>
      </c>
      <c r="C25" s="149" t="s">
        <v>28</v>
      </c>
      <c r="D25" s="149">
        <v>40</v>
      </c>
      <c r="E25" s="149">
        <v>40</v>
      </c>
      <c r="F25" s="149">
        <v>40</v>
      </c>
      <c r="G25" s="149">
        <v>6.96</v>
      </c>
      <c r="H25" s="149">
        <v>1.2</v>
      </c>
      <c r="I25" s="149">
        <v>46</v>
      </c>
      <c r="J25" s="149">
        <v>167.2</v>
      </c>
      <c r="K25" s="149">
        <v>58.81</v>
      </c>
      <c r="L25" s="163">
        <f>D25*K25/1000</f>
        <v>2.3524000000000003</v>
      </c>
      <c r="M25" s="149">
        <v>58.81</v>
      </c>
      <c r="N25" s="163">
        <f>D25*M25/1000</f>
        <v>2.3524000000000003</v>
      </c>
      <c r="O25" s="164"/>
      <c r="P25" s="163">
        <f>D25*O25/1000</f>
        <v>0</v>
      </c>
      <c r="Q25" s="164"/>
      <c r="R25" s="150">
        <f>D25*Q25/1000</f>
        <v>0</v>
      </c>
      <c r="S25" s="161"/>
      <c r="T25" s="161"/>
    </row>
    <row r="26" spans="1:20" s="38" customFormat="1" ht="15" customHeight="1" x14ac:dyDescent="0.2">
      <c r="A26" s="248"/>
      <c r="B26" s="251" t="s">
        <v>137</v>
      </c>
      <c r="C26" s="168"/>
      <c r="D26" s="168"/>
      <c r="E26" s="168"/>
      <c r="F26" s="168"/>
      <c r="G26" s="168"/>
      <c r="H26" s="168"/>
      <c r="I26" s="168"/>
      <c r="J26" s="168"/>
      <c r="K26" s="149"/>
      <c r="L26" s="163">
        <f>D26*K26/1000</f>
        <v>0</v>
      </c>
      <c r="M26" s="149"/>
      <c r="N26" s="163">
        <f>D26*M26/1000</f>
        <v>0</v>
      </c>
      <c r="O26" s="164"/>
      <c r="P26" s="163"/>
      <c r="Q26" s="164"/>
      <c r="R26" s="150"/>
      <c r="S26" s="169"/>
      <c r="T26" s="169"/>
    </row>
    <row r="27" spans="1:20" s="38" customFormat="1" ht="15" customHeight="1" x14ac:dyDescent="0.2">
      <c r="A27" s="249"/>
      <c r="B27" s="251"/>
      <c r="C27" s="168" t="s">
        <v>138</v>
      </c>
      <c r="D27" s="168">
        <v>30</v>
      </c>
      <c r="E27" s="168"/>
      <c r="F27" s="168"/>
      <c r="G27" s="168">
        <v>8</v>
      </c>
      <c r="H27" s="168">
        <v>12</v>
      </c>
      <c r="I27" s="168">
        <v>67</v>
      </c>
      <c r="J27" s="168">
        <v>410</v>
      </c>
      <c r="K27" s="149">
        <v>124.57</v>
      </c>
      <c r="L27" s="163">
        <f>D27*K27/1000</f>
        <v>3.7370999999999999</v>
      </c>
      <c r="M27" s="149">
        <v>124.57</v>
      </c>
      <c r="N27" s="163">
        <f>D27*M27/1000</f>
        <v>3.7370999999999999</v>
      </c>
      <c r="O27" s="164"/>
      <c r="P27" s="163"/>
      <c r="Q27" s="164"/>
      <c r="R27" s="150"/>
      <c r="S27" s="169"/>
      <c r="T27" s="169"/>
    </row>
    <row r="28" spans="1:20" s="38" customFormat="1" ht="15" customHeight="1" x14ac:dyDescent="0.2">
      <c r="A28" s="249"/>
      <c r="B28" s="169"/>
      <c r="C28" s="168"/>
      <c r="D28" s="168"/>
      <c r="E28" s="168"/>
      <c r="F28" s="168"/>
      <c r="G28" s="168"/>
      <c r="H28" s="168"/>
      <c r="I28" s="168"/>
      <c r="J28" s="168"/>
      <c r="K28" s="149"/>
      <c r="L28" s="163"/>
      <c r="M28" s="149"/>
      <c r="N28" s="163"/>
      <c r="O28" s="164"/>
      <c r="P28" s="163"/>
      <c r="Q28" s="164"/>
      <c r="R28" s="150"/>
      <c r="S28" s="164"/>
      <c r="T28" s="162"/>
    </row>
    <row r="29" spans="1:20" s="38" customFormat="1" ht="15" customHeight="1" x14ac:dyDescent="0.2">
      <c r="A29" s="250"/>
      <c r="B29" s="169"/>
      <c r="C29" s="168"/>
      <c r="D29" s="168"/>
      <c r="E29" s="168"/>
      <c r="F29" s="168"/>
      <c r="G29" s="170">
        <f>SUM(G26:G28)</f>
        <v>8</v>
      </c>
      <c r="H29" s="170">
        <f>SUM(H26:H28)</f>
        <v>12</v>
      </c>
      <c r="I29" s="170">
        <f>SUM(I26:I28)</f>
        <v>67</v>
      </c>
      <c r="J29" s="170">
        <f>SUM(J26:J28)</f>
        <v>410</v>
      </c>
      <c r="K29" s="170"/>
      <c r="L29" s="171">
        <f t="shared" ref="L29:R29" si="8">SUM(L26:L28)</f>
        <v>3.7370999999999999</v>
      </c>
      <c r="M29" s="172">
        <f t="shared" si="8"/>
        <v>124.57</v>
      </c>
      <c r="N29" s="171">
        <f t="shared" si="8"/>
        <v>3.7370999999999999</v>
      </c>
      <c r="O29" s="172">
        <f t="shared" si="8"/>
        <v>0</v>
      </c>
      <c r="P29" s="171">
        <f t="shared" si="8"/>
        <v>0</v>
      </c>
      <c r="Q29" s="172">
        <f t="shared" si="8"/>
        <v>0</v>
      </c>
      <c r="R29" s="171">
        <f t="shared" si="8"/>
        <v>0</v>
      </c>
      <c r="S29" s="218"/>
      <c r="T29" s="162"/>
    </row>
    <row r="30" spans="1:20" s="38" customFormat="1" ht="15" customHeight="1" x14ac:dyDescent="0.2">
      <c r="A30" s="52" t="s">
        <v>69</v>
      </c>
      <c r="B30" s="176"/>
      <c r="C30" s="162"/>
      <c r="D30" s="162"/>
      <c r="E30" s="162"/>
      <c r="F30" s="162"/>
      <c r="G30" s="173">
        <f>G29+G25+G24+G21</f>
        <v>42.980000000000004</v>
      </c>
      <c r="H30" s="173">
        <f>H29+H25+H24+H21</f>
        <v>24.490000000000002</v>
      </c>
      <c r="I30" s="173">
        <f>I29+I25+I24+I21</f>
        <v>132.03</v>
      </c>
      <c r="J30" s="173">
        <f>J29+J25+J24+J21</f>
        <v>817.98</v>
      </c>
      <c r="K30" s="173">
        <f>K29+K25+K24+K21</f>
        <v>587.02</v>
      </c>
      <c r="L30" s="173">
        <f t="shared" ref="L30:R30" si="9">L29+L25+L24+L21+L7</f>
        <v>43.172450000000005</v>
      </c>
      <c r="M30" s="173">
        <f t="shared" si="9"/>
        <v>297.87</v>
      </c>
      <c r="N30" s="174">
        <f t="shared" si="9"/>
        <v>9.2649299999999997</v>
      </c>
      <c r="O30" s="173">
        <f t="shared" si="9"/>
        <v>15</v>
      </c>
      <c r="P30" s="175">
        <f t="shared" si="9"/>
        <v>1.74</v>
      </c>
      <c r="Q30" s="173">
        <f t="shared" si="9"/>
        <v>51.1</v>
      </c>
      <c r="R30" s="174">
        <f t="shared" si="9"/>
        <v>32.167520000000003</v>
      </c>
      <c r="S30" s="173">
        <v>43.17</v>
      </c>
      <c r="T30" s="173"/>
    </row>
  </sheetData>
  <mergeCells count="16">
    <mergeCell ref="J1:J3"/>
    <mergeCell ref="K1:L2"/>
    <mergeCell ref="M1:R1"/>
    <mergeCell ref="M2:N2"/>
    <mergeCell ref="O2:P2"/>
    <mergeCell ref="Q2:R2"/>
    <mergeCell ref="F1:F3"/>
    <mergeCell ref="B26:B27"/>
    <mergeCell ref="G1:G3"/>
    <mergeCell ref="H1:H3"/>
    <mergeCell ref="I1:I3"/>
    <mergeCell ref="A1:A3"/>
    <mergeCell ref="C1:C3"/>
    <mergeCell ref="A26:A29"/>
    <mergeCell ref="D1:D3"/>
    <mergeCell ref="E1:E3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opLeftCell="A7" zoomScale="90" zoomScaleNormal="90" workbookViewId="0">
      <selection activeCell="X28" sqref="X28"/>
    </sheetView>
  </sheetViews>
  <sheetFormatPr defaultRowHeight="12.75" x14ac:dyDescent="0.2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 x14ac:dyDescent="0.2">
      <c r="A1" s="252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4"/>
    </row>
    <row r="2" spans="1:20" ht="23.25" customHeight="1" x14ac:dyDescent="0.2">
      <c r="A2" s="255" t="s">
        <v>61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</row>
    <row r="3" spans="1:20" x14ac:dyDescent="0.2">
      <c r="A3" s="239" t="s">
        <v>42</v>
      </c>
      <c r="B3" s="257" t="s">
        <v>0</v>
      </c>
      <c r="C3" s="239" t="s">
        <v>1</v>
      </c>
      <c r="D3" s="239" t="s">
        <v>2</v>
      </c>
      <c r="E3" s="239" t="s">
        <v>3</v>
      </c>
      <c r="F3" s="239" t="s">
        <v>4</v>
      </c>
      <c r="G3" s="239" t="s">
        <v>5</v>
      </c>
      <c r="H3" s="239" t="s">
        <v>6</v>
      </c>
      <c r="I3" s="239" t="s">
        <v>7</v>
      </c>
      <c r="J3" s="239" t="s">
        <v>8</v>
      </c>
      <c r="K3" s="239" t="s">
        <v>62</v>
      </c>
      <c r="L3" s="239"/>
      <c r="M3" s="238" t="s">
        <v>63</v>
      </c>
      <c r="N3" s="238"/>
      <c r="O3" s="238"/>
      <c r="P3" s="238"/>
      <c r="Q3" s="238"/>
      <c r="R3" s="238"/>
      <c r="S3" s="166"/>
      <c r="T3" s="166"/>
    </row>
    <row r="4" spans="1:20" x14ac:dyDescent="0.2">
      <c r="A4" s="239"/>
      <c r="B4" s="258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8" t="s">
        <v>64</v>
      </c>
      <c r="N4" s="238"/>
      <c r="O4" s="239" t="s">
        <v>65</v>
      </c>
      <c r="P4" s="239"/>
      <c r="Q4" s="239" t="s">
        <v>66</v>
      </c>
      <c r="R4" s="239"/>
      <c r="S4" s="161"/>
      <c r="T4" s="166"/>
    </row>
    <row r="5" spans="1:20" ht="60.75" customHeight="1" x14ac:dyDescent="0.2">
      <c r="A5" s="239"/>
      <c r="B5" s="259"/>
      <c r="C5" s="239"/>
      <c r="D5" s="239"/>
      <c r="E5" s="239"/>
      <c r="F5" s="239"/>
      <c r="G5" s="239"/>
      <c r="H5" s="239"/>
      <c r="I5" s="239"/>
      <c r="J5" s="239"/>
      <c r="K5" s="149" t="s">
        <v>43</v>
      </c>
      <c r="L5" s="150" t="s">
        <v>67</v>
      </c>
      <c r="M5" s="149" t="s">
        <v>43</v>
      </c>
      <c r="N5" s="150" t="s">
        <v>67</v>
      </c>
      <c r="O5" s="149" t="s">
        <v>43</v>
      </c>
      <c r="P5" s="163" t="s">
        <v>67</v>
      </c>
      <c r="Q5" s="149" t="s">
        <v>43</v>
      </c>
      <c r="R5" s="150" t="s">
        <v>67</v>
      </c>
      <c r="S5" s="161"/>
      <c r="T5" s="161"/>
    </row>
    <row r="6" spans="1:20" x14ac:dyDescent="0.2">
      <c r="A6" s="231"/>
      <c r="B6" s="231"/>
      <c r="C6" s="30"/>
      <c r="D6" s="30"/>
      <c r="E6" s="30"/>
      <c r="F6" s="30"/>
      <c r="G6" s="30"/>
      <c r="H6" s="30"/>
      <c r="I6" s="30"/>
      <c r="J6" s="30"/>
      <c r="K6" s="30"/>
      <c r="L6" s="177"/>
      <c r="M6" s="30"/>
      <c r="N6" s="177"/>
      <c r="O6" s="30"/>
      <c r="P6" s="177"/>
      <c r="Q6" s="30"/>
      <c r="R6" s="177"/>
      <c r="S6" s="132"/>
      <c r="T6" s="132"/>
    </row>
    <row r="7" spans="1:20" x14ac:dyDescent="0.2">
      <c r="A7" s="263" t="s">
        <v>33</v>
      </c>
      <c r="B7" s="260" t="s">
        <v>84</v>
      </c>
      <c r="C7" s="127" t="s">
        <v>82</v>
      </c>
      <c r="D7" s="127">
        <v>30.1</v>
      </c>
      <c r="E7" s="127">
        <v>21.1</v>
      </c>
      <c r="F7" s="135"/>
      <c r="G7" s="133">
        <v>0.4</v>
      </c>
      <c r="H7" s="133">
        <v>0.08</v>
      </c>
      <c r="I7" s="133">
        <v>3.26</v>
      </c>
      <c r="J7" s="133">
        <v>16</v>
      </c>
      <c r="K7" s="133">
        <v>20</v>
      </c>
      <c r="L7" s="70">
        <f t="shared" ref="L7:L14" si="0">D7*K7/1000</f>
        <v>0.60199999999999998</v>
      </c>
      <c r="M7" s="133"/>
      <c r="N7" s="70">
        <f t="shared" ref="N7:N14" si="1">D7*M7/1000</f>
        <v>0</v>
      </c>
      <c r="O7" s="135">
        <v>20</v>
      </c>
      <c r="P7" s="70">
        <f t="shared" ref="P7:P14" si="2">D7*O7/1000</f>
        <v>0.60199999999999998</v>
      </c>
      <c r="Q7" s="135"/>
      <c r="R7" s="69">
        <f t="shared" ref="R7:R14" si="3">D7*Q7/1000</f>
        <v>0</v>
      </c>
      <c r="S7" s="129"/>
      <c r="T7" s="129"/>
    </row>
    <row r="8" spans="1:20" x14ac:dyDescent="0.2">
      <c r="A8" s="264"/>
      <c r="B8" s="261"/>
      <c r="C8" s="127" t="s">
        <v>80</v>
      </c>
      <c r="D8" s="127">
        <v>20</v>
      </c>
      <c r="E8" s="127">
        <v>16</v>
      </c>
      <c r="F8" s="135"/>
      <c r="G8" s="133">
        <v>0.22</v>
      </c>
      <c r="H8" s="133">
        <v>0.03</v>
      </c>
      <c r="I8" s="133">
        <v>1.36</v>
      </c>
      <c r="J8" s="133">
        <v>4.8</v>
      </c>
      <c r="K8" s="133">
        <v>15</v>
      </c>
      <c r="L8" s="70">
        <f t="shared" si="0"/>
        <v>0.3</v>
      </c>
      <c r="M8" s="133"/>
      <c r="N8" s="70">
        <f t="shared" si="1"/>
        <v>0</v>
      </c>
      <c r="O8" s="135">
        <v>15</v>
      </c>
      <c r="P8" s="70">
        <f t="shared" si="2"/>
        <v>0.3</v>
      </c>
      <c r="Q8" s="135"/>
      <c r="R8" s="69">
        <f t="shared" si="3"/>
        <v>0</v>
      </c>
      <c r="S8" s="132"/>
      <c r="T8" s="132"/>
    </row>
    <row r="9" spans="1:20" x14ac:dyDescent="0.2">
      <c r="A9" s="264"/>
      <c r="B9" s="261"/>
      <c r="C9" s="127" t="s">
        <v>14</v>
      </c>
      <c r="D9" s="127">
        <v>12.6</v>
      </c>
      <c r="E9" s="127">
        <v>10</v>
      </c>
      <c r="F9" s="135"/>
      <c r="G9" s="133">
        <v>0.13</v>
      </c>
      <c r="H9" s="133"/>
      <c r="I9" s="133">
        <v>0.7</v>
      </c>
      <c r="J9" s="133">
        <v>3.4</v>
      </c>
      <c r="K9" s="133">
        <v>25</v>
      </c>
      <c r="L9" s="70">
        <f t="shared" si="0"/>
        <v>0.315</v>
      </c>
      <c r="M9" s="133"/>
      <c r="N9" s="70">
        <f t="shared" si="1"/>
        <v>0</v>
      </c>
      <c r="O9" s="135">
        <v>25</v>
      </c>
      <c r="P9" s="70">
        <f t="shared" si="2"/>
        <v>0.315</v>
      </c>
      <c r="Q9" s="135"/>
      <c r="R9" s="69">
        <f t="shared" si="3"/>
        <v>0</v>
      </c>
      <c r="S9" s="132"/>
      <c r="T9" s="132"/>
    </row>
    <row r="10" spans="1:20" ht="15" customHeight="1" x14ac:dyDescent="0.2">
      <c r="A10" s="264"/>
      <c r="B10" s="261"/>
      <c r="C10" s="127" t="s">
        <v>71</v>
      </c>
      <c r="D10" s="127">
        <v>23</v>
      </c>
      <c r="E10" s="127">
        <v>15</v>
      </c>
      <c r="F10" s="135"/>
      <c r="G10" s="133"/>
      <c r="H10" s="133"/>
      <c r="I10" s="133"/>
      <c r="J10" s="133"/>
      <c r="K10" s="133">
        <v>25</v>
      </c>
      <c r="L10" s="70">
        <f t="shared" si="0"/>
        <v>0.57499999999999996</v>
      </c>
      <c r="M10" s="133"/>
      <c r="N10" s="70">
        <f t="shared" si="1"/>
        <v>0</v>
      </c>
      <c r="O10" s="135">
        <v>25</v>
      </c>
      <c r="P10" s="70">
        <f t="shared" si="2"/>
        <v>0.57499999999999996</v>
      </c>
      <c r="Q10" s="135"/>
      <c r="R10" s="69">
        <f t="shared" si="3"/>
        <v>0</v>
      </c>
      <c r="S10" s="132"/>
      <c r="T10" s="132"/>
    </row>
    <row r="11" spans="1:20" ht="18" customHeight="1" x14ac:dyDescent="0.2">
      <c r="A11" s="264"/>
      <c r="B11" s="261"/>
      <c r="C11" s="127" t="s">
        <v>85</v>
      </c>
      <c r="D11" s="127">
        <v>17.899999999999999</v>
      </c>
      <c r="E11" s="127">
        <v>15</v>
      </c>
      <c r="F11" s="135"/>
      <c r="G11" s="133">
        <v>0.2</v>
      </c>
      <c r="H11" s="133"/>
      <c r="I11" s="133">
        <v>1.3</v>
      </c>
      <c r="J11" s="133">
        <v>6.1</v>
      </c>
      <c r="K11" s="133">
        <v>25</v>
      </c>
      <c r="L11" s="70">
        <f t="shared" si="0"/>
        <v>0.44749999999999995</v>
      </c>
      <c r="M11" s="133"/>
      <c r="N11" s="70">
        <f t="shared" si="1"/>
        <v>0</v>
      </c>
      <c r="O11" s="135">
        <v>25</v>
      </c>
      <c r="P11" s="70">
        <f t="shared" si="2"/>
        <v>0.44749999999999995</v>
      </c>
      <c r="Q11" s="135"/>
      <c r="R11" s="69">
        <f t="shared" si="3"/>
        <v>0</v>
      </c>
      <c r="S11" s="132"/>
      <c r="T11" s="132"/>
    </row>
    <row r="12" spans="1:20" ht="16.5" customHeight="1" x14ac:dyDescent="0.2">
      <c r="A12" s="264"/>
      <c r="B12" s="261"/>
      <c r="C12" s="127" t="s">
        <v>86</v>
      </c>
      <c r="D12" s="127">
        <v>18.8</v>
      </c>
      <c r="E12" s="127">
        <v>15</v>
      </c>
      <c r="F12" s="135"/>
      <c r="G12" s="133">
        <v>0.2</v>
      </c>
      <c r="H12" s="133">
        <v>0.03</v>
      </c>
      <c r="I12" s="133">
        <v>0.48</v>
      </c>
      <c r="J12" s="133">
        <v>3.9</v>
      </c>
      <c r="K12" s="133">
        <v>39.33</v>
      </c>
      <c r="L12" s="70">
        <f t="shared" si="0"/>
        <v>0.73940399999999995</v>
      </c>
      <c r="M12" s="133"/>
      <c r="N12" s="70">
        <f t="shared" si="1"/>
        <v>0</v>
      </c>
      <c r="O12" s="135">
        <v>39.33</v>
      </c>
      <c r="P12" s="70">
        <f t="shared" si="2"/>
        <v>0.73940399999999995</v>
      </c>
      <c r="Q12" s="135"/>
      <c r="R12" s="69">
        <f t="shared" si="3"/>
        <v>0</v>
      </c>
      <c r="S12" s="132"/>
      <c r="T12" s="132"/>
    </row>
    <row r="13" spans="1:20" ht="14.25" customHeight="1" x14ac:dyDescent="0.2">
      <c r="A13" s="264"/>
      <c r="B13" s="261"/>
      <c r="C13" s="127" t="s">
        <v>15</v>
      </c>
      <c r="D13" s="127">
        <v>7</v>
      </c>
      <c r="E13" s="127">
        <v>7</v>
      </c>
      <c r="F13" s="135"/>
      <c r="G13" s="133"/>
      <c r="H13" s="133">
        <v>9.9</v>
      </c>
      <c r="I13" s="133"/>
      <c r="J13" s="133">
        <v>89.9</v>
      </c>
      <c r="K13" s="133">
        <v>114.49</v>
      </c>
      <c r="L13" s="70">
        <f t="shared" si="0"/>
        <v>0.80142999999999998</v>
      </c>
      <c r="M13" s="133">
        <v>114.49</v>
      </c>
      <c r="N13" s="70">
        <f t="shared" si="1"/>
        <v>0.80142999999999998</v>
      </c>
      <c r="O13" s="135"/>
      <c r="P13" s="70">
        <f t="shared" si="2"/>
        <v>0</v>
      </c>
      <c r="Q13" s="135"/>
      <c r="R13" s="69">
        <f t="shared" si="3"/>
        <v>0</v>
      </c>
      <c r="S13" s="132"/>
      <c r="T13" s="132"/>
    </row>
    <row r="14" spans="1:20" x14ac:dyDescent="0.2">
      <c r="A14" s="265"/>
      <c r="B14" s="262"/>
      <c r="C14" s="37" t="s">
        <v>10</v>
      </c>
      <c r="D14" s="110">
        <v>0.5</v>
      </c>
      <c r="E14" s="110">
        <v>0.5</v>
      </c>
      <c r="F14" s="37"/>
      <c r="G14" s="28">
        <v>12.8</v>
      </c>
      <c r="H14" s="28">
        <v>25.5</v>
      </c>
      <c r="I14" s="28"/>
      <c r="J14" s="28">
        <v>277</v>
      </c>
      <c r="K14" s="135">
        <v>9.5</v>
      </c>
      <c r="L14" s="70">
        <f t="shared" si="0"/>
        <v>4.7499999999999999E-3</v>
      </c>
      <c r="M14" s="42">
        <v>9.5</v>
      </c>
      <c r="N14" s="70">
        <f t="shared" si="1"/>
        <v>4.7499999999999999E-3</v>
      </c>
      <c r="O14" s="45"/>
      <c r="P14" s="70">
        <f t="shared" si="2"/>
        <v>0</v>
      </c>
      <c r="Q14" s="45"/>
      <c r="R14" s="69">
        <f t="shared" si="3"/>
        <v>0</v>
      </c>
      <c r="S14" s="132"/>
      <c r="T14" s="132"/>
    </row>
    <row r="15" spans="1:20" x14ac:dyDescent="0.2">
      <c r="A15" s="127"/>
      <c r="B15" s="178"/>
      <c r="C15" s="37" t="s">
        <v>41</v>
      </c>
      <c r="D15" s="50"/>
      <c r="E15" s="50"/>
      <c r="F15" s="37" t="s">
        <v>129</v>
      </c>
      <c r="G15" s="29"/>
      <c r="H15" s="29"/>
      <c r="I15" s="29"/>
      <c r="J15" s="29"/>
      <c r="K15" s="42"/>
      <c r="L15" s="74">
        <f>SUM(L7:L14)</f>
        <v>3.7850839999999994</v>
      </c>
      <c r="M15" s="74"/>
      <c r="N15" s="74">
        <f t="shared" ref="N15:R15" si="4">SUM(N7:N14)</f>
        <v>0.80618000000000001</v>
      </c>
      <c r="O15" s="74">
        <f t="shared" si="4"/>
        <v>149.32999999999998</v>
      </c>
      <c r="P15" s="74">
        <f t="shared" si="4"/>
        <v>2.9789039999999996</v>
      </c>
      <c r="Q15" s="74">
        <f t="shared" si="4"/>
        <v>0</v>
      </c>
      <c r="R15" s="74">
        <f t="shared" si="4"/>
        <v>0</v>
      </c>
      <c r="S15" s="178"/>
      <c r="T15" s="178"/>
    </row>
    <row r="16" spans="1:20" ht="25.5" x14ac:dyDescent="0.2">
      <c r="A16" s="31" t="s">
        <v>50</v>
      </c>
      <c r="B16" s="232" t="s">
        <v>55</v>
      </c>
      <c r="C16" s="31" t="s">
        <v>51</v>
      </c>
      <c r="D16" s="31">
        <v>87</v>
      </c>
      <c r="E16" s="31">
        <v>74</v>
      </c>
      <c r="F16" s="28"/>
      <c r="G16" s="28">
        <v>16.89</v>
      </c>
      <c r="H16" s="28">
        <v>12.9</v>
      </c>
      <c r="I16" s="28"/>
      <c r="J16" s="28">
        <v>174.9</v>
      </c>
      <c r="K16" s="135">
        <v>399.56</v>
      </c>
      <c r="L16" s="70">
        <f t="shared" ref="L16:L23" si="5">D16*K16/1000</f>
        <v>34.761720000000004</v>
      </c>
      <c r="M16" s="135"/>
      <c r="N16" s="70">
        <f t="shared" ref="N16:N23" si="6">D16*M16/1000</f>
        <v>0</v>
      </c>
      <c r="O16" s="135"/>
      <c r="P16" s="70">
        <f t="shared" ref="P16:P23" si="7">D16*O16/1000</f>
        <v>0</v>
      </c>
      <c r="Q16" s="135">
        <v>399.56</v>
      </c>
      <c r="R16" s="69">
        <f t="shared" ref="R16:R23" si="8">D16*Q16/1000</f>
        <v>34.761720000000004</v>
      </c>
      <c r="S16" s="178"/>
      <c r="T16" s="178"/>
    </row>
    <row r="17" spans="1:24" ht="11.25" customHeight="1" x14ac:dyDescent="0.2">
      <c r="A17" s="31"/>
      <c r="B17" s="232"/>
      <c r="C17" s="31" t="s">
        <v>15</v>
      </c>
      <c r="D17" s="31">
        <v>5</v>
      </c>
      <c r="E17" s="31">
        <v>5</v>
      </c>
      <c r="F17" s="28"/>
      <c r="G17" s="28"/>
      <c r="H17" s="28">
        <v>4.99</v>
      </c>
      <c r="I17" s="28"/>
      <c r="J17" s="28">
        <v>44.95</v>
      </c>
      <c r="K17" s="135">
        <v>114.49</v>
      </c>
      <c r="L17" s="70">
        <f t="shared" si="5"/>
        <v>0.5724499999999999</v>
      </c>
      <c r="M17" s="135">
        <v>114.49</v>
      </c>
      <c r="N17" s="70">
        <f t="shared" si="6"/>
        <v>0.5724499999999999</v>
      </c>
      <c r="O17" s="135"/>
      <c r="P17" s="70">
        <f t="shared" si="7"/>
        <v>0</v>
      </c>
      <c r="Q17" s="135"/>
      <c r="R17" s="69">
        <f t="shared" si="8"/>
        <v>0</v>
      </c>
      <c r="S17" s="131"/>
      <c r="T17" s="131"/>
    </row>
    <row r="18" spans="1:24" x14ac:dyDescent="0.2">
      <c r="A18" s="31"/>
      <c r="B18" s="32"/>
      <c r="C18" s="31" t="s">
        <v>36</v>
      </c>
      <c r="D18" s="31">
        <v>18</v>
      </c>
      <c r="E18" s="31">
        <v>15</v>
      </c>
      <c r="F18" s="28"/>
      <c r="G18" s="28">
        <v>0.21</v>
      </c>
      <c r="H18" s="28" t="s">
        <v>12</v>
      </c>
      <c r="I18" s="28">
        <v>1.36</v>
      </c>
      <c r="J18" s="28">
        <v>6.15</v>
      </c>
      <c r="K18" s="135">
        <v>25</v>
      </c>
      <c r="L18" s="70">
        <f t="shared" si="5"/>
        <v>0.45</v>
      </c>
      <c r="M18" s="135"/>
      <c r="N18" s="70">
        <f t="shared" si="6"/>
        <v>0</v>
      </c>
      <c r="O18" s="135">
        <v>25</v>
      </c>
      <c r="P18" s="70">
        <f t="shared" si="7"/>
        <v>0.45</v>
      </c>
      <c r="Q18" s="135"/>
      <c r="R18" s="69">
        <f t="shared" si="8"/>
        <v>0</v>
      </c>
      <c r="S18" s="131"/>
      <c r="T18" s="131"/>
    </row>
    <row r="19" spans="1:24" x14ac:dyDescent="0.2">
      <c r="A19" s="31"/>
      <c r="B19" s="32"/>
      <c r="C19" s="31" t="s">
        <v>56</v>
      </c>
      <c r="D19" s="31">
        <v>12</v>
      </c>
      <c r="E19" s="31">
        <v>12</v>
      </c>
      <c r="F19" s="28"/>
      <c r="G19" s="28">
        <v>0.43</v>
      </c>
      <c r="H19" s="28"/>
      <c r="I19" s="28">
        <v>1.87</v>
      </c>
      <c r="J19" s="28">
        <v>9.16</v>
      </c>
      <c r="K19" s="135">
        <v>70</v>
      </c>
      <c r="L19" s="70">
        <f t="shared" si="5"/>
        <v>0.84</v>
      </c>
      <c r="M19" s="135">
        <v>70</v>
      </c>
      <c r="N19" s="70">
        <f t="shared" si="6"/>
        <v>0.84</v>
      </c>
      <c r="O19" s="135"/>
      <c r="P19" s="70">
        <f t="shared" si="7"/>
        <v>0</v>
      </c>
      <c r="Q19" s="135"/>
      <c r="R19" s="69">
        <f t="shared" si="8"/>
        <v>0</v>
      </c>
      <c r="S19" s="32"/>
      <c r="T19" s="32"/>
    </row>
    <row r="20" spans="1:24" ht="19.5" customHeight="1" x14ac:dyDescent="0.2">
      <c r="A20" s="31"/>
      <c r="B20" s="32"/>
      <c r="C20" s="31" t="s">
        <v>141</v>
      </c>
      <c r="D20" s="31">
        <v>4.8</v>
      </c>
      <c r="E20" s="31">
        <v>4.8</v>
      </c>
      <c r="F20" s="28"/>
      <c r="G20" s="28">
        <v>0.23</v>
      </c>
      <c r="H20" s="28"/>
      <c r="I20" s="28">
        <v>0.97</v>
      </c>
      <c r="J20" s="28">
        <v>2.16</v>
      </c>
      <c r="K20" s="135">
        <v>70</v>
      </c>
      <c r="L20" s="70">
        <f t="shared" si="5"/>
        <v>0.33600000000000002</v>
      </c>
      <c r="M20" s="135">
        <v>70</v>
      </c>
      <c r="N20" s="70">
        <f t="shared" si="6"/>
        <v>0.33600000000000002</v>
      </c>
      <c r="O20" s="135"/>
      <c r="P20" s="70">
        <f t="shared" si="7"/>
        <v>0</v>
      </c>
      <c r="Q20" s="135"/>
      <c r="R20" s="69">
        <f t="shared" si="8"/>
        <v>0</v>
      </c>
      <c r="S20" s="32"/>
      <c r="T20" s="32"/>
    </row>
    <row r="21" spans="1:24" x14ac:dyDescent="0.2">
      <c r="A21" s="31"/>
      <c r="B21" s="32"/>
      <c r="C21" s="31" t="s">
        <v>10</v>
      </c>
      <c r="D21" s="31">
        <v>1</v>
      </c>
      <c r="E21" s="31">
        <v>3</v>
      </c>
      <c r="F21" s="28"/>
      <c r="G21" s="28" t="s">
        <v>12</v>
      </c>
      <c r="H21" s="28" t="s">
        <v>12</v>
      </c>
      <c r="I21" s="28" t="s">
        <v>12</v>
      </c>
      <c r="J21" s="28" t="s">
        <v>12</v>
      </c>
      <c r="K21" s="135">
        <v>9.5</v>
      </c>
      <c r="L21" s="70">
        <f t="shared" si="5"/>
        <v>9.4999999999999998E-3</v>
      </c>
      <c r="M21" s="135">
        <v>9.5</v>
      </c>
      <c r="N21" s="70">
        <f t="shared" si="6"/>
        <v>9.4999999999999998E-3</v>
      </c>
      <c r="O21" s="135"/>
      <c r="P21" s="70">
        <f t="shared" si="7"/>
        <v>0</v>
      </c>
      <c r="Q21" s="135"/>
      <c r="R21" s="69">
        <f t="shared" si="8"/>
        <v>0</v>
      </c>
      <c r="S21" s="32"/>
      <c r="T21" s="32"/>
    </row>
    <row r="22" spans="1:24" ht="14.25" customHeight="1" x14ac:dyDescent="0.2">
      <c r="A22" s="31"/>
      <c r="B22" s="32"/>
      <c r="C22" s="31" t="s">
        <v>142</v>
      </c>
      <c r="D22" s="31"/>
      <c r="E22" s="31">
        <v>50</v>
      </c>
      <c r="F22" s="28"/>
      <c r="G22" s="28" t="s">
        <v>12</v>
      </c>
      <c r="H22" s="28"/>
      <c r="I22" s="28" t="s">
        <v>12</v>
      </c>
      <c r="J22" s="28" t="s">
        <v>12</v>
      </c>
      <c r="K22" s="135"/>
      <c r="L22" s="70">
        <f t="shared" si="5"/>
        <v>0</v>
      </c>
      <c r="M22" s="135"/>
      <c r="N22" s="70">
        <f t="shared" si="6"/>
        <v>0</v>
      </c>
      <c r="O22" s="135"/>
      <c r="P22" s="70">
        <f t="shared" si="7"/>
        <v>0</v>
      </c>
      <c r="Q22" s="135"/>
      <c r="R22" s="69">
        <f t="shared" si="8"/>
        <v>0</v>
      </c>
      <c r="S22" s="32"/>
      <c r="T22" s="32"/>
    </row>
    <row r="23" spans="1:24" x14ac:dyDescent="0.2">
      <c r="A23" s="31"/>
      <c r="B23" s="32"/>
      <c r="C23" s="31" t="s">
        <v>23</v>
      </c>
      <c r="D23" s="31">
        <v>4</v>
      </c>
      <c r="E23" s="31">
        <v>4</v>
      </c>
      <c r="F23" s="28"/>
      <c r="G23" s="28">
        <v>0.43</v>
      </c>
      <c r="H23" s="28">
        <v>0.04</v>
      </c>
      <c r="I23" s="28">
        <v>2.72</v>
      </c>
      <c r="J23" s="28">
        <v>13.08</v>
      </c>
      <c r="K23" s="135">
        <v>33.15</v>
      </c>
      <c r="L23" s="70">
        <f t="shared" si="5"/>
        <v>0.1326</v>
      </c>
      <c r="M23" s="135"/>
      <c r="N23" s="70">
        <f t="shared" si="6"/>
        <v>0</v>
      </c>
      <c r="O23" s="135"/>
      <c r="P23" s="70">
        <f t="shared" si="7"/>
        <v>0</v>
      </c>
      <c r="Q23" s="135">
        <v>22.39</v>
      </c>
      <c r="R23" s="69">
        <f t="shared" si="8"/>
        <v>8.9560000000000001E-2</v>
      </c>
      <c r="S23" s="32"/>
      <c r="T23" s="32"/>
    </row>
    <row r="24" spans="1:24" ht="25.5" x14ac:dyDescent="0.2">
      <c r="A24" s="31"/>
      <c r="B24" s="32"/>
      <c r="C24" s="31"/>
      <c r="D24" s="31"/>
      <c r="E24" s="31"/>
      <c r="F24" s="28" t="s">
        <v>143</v>
      </c>
      <c r="G24" s="29">
        <f t="shared" ref="G24:R24" si="9">SUM(G16:G23)</f>
        <v>18.190000000000001</v>
      </c>
      <c r="H24" s="29">
        <f t="shared" si="9"/>
        <v>17.93</v>
      </c>
      <c r="I24" s="29">
        <f t="shared" si="9"/>
        <v>6.92</v>
      </c>
      <c r="J24" s="29">
        <f t="shared" si="9"/>
        <v>250.40000000000003</v>
      </c>
      <c r="K24" s="29">
        <f t="shared" si="9"/>
        <v>721.69999999999993</v>
      </c>
      <c r="L24" s="29">
        <f t="shared" si="9"/>
        <v>37.102270000000004</v>
      </c>
      <c r="M24" s="29">
        <f t="shared" si="9"/>
        <v>263.99</v>
      </c>
      <c r="N24" s="29">
        <f t="shared" si="9"/>
        <v>1.7579499999999999</v>
      </c>
      <c r="O24" s="29">
        <f t="shared" si="9"/>
        <v>25</v>
      </c>
      <c r="P24" s="29">
        <f t="shared" si="9"/>
        <v>0.45</v>
      </c>
      <c r="Q24" s="29">
        <f t="shared" si="9"/>
        <v>421.95</v>
      </c>
      <c r="R24" s="29">
        <f t="shared" si="9"/>
        <v>34.851280000000003</v>
      </c>
      <c r="S24" s="32"/>
      <c r="T24" s="32"/>
    </row>
    <row r="25" spans="1:24" hidden="1" x14ac:dyDescent="0.2">
      <c r="A25" s="135"/>
      <c r="B25" s="132"/>
      <c r="C25" s="127"/>
      <c r="D25" s="135"/>
      <c r="E25" s="135"/>
      <c r="F25" s="135"/>
      <c r="G25" s="135"/>
      <c r="H25" s="135"/>
      <c r="I25" s="135"/>
      <c r="J25" s="135"/>
      <c r="K25" s="135"/>
      <c r="L25" s="70">
        <f>D25*K25/1000</f>
        <v>0</v>
      </c>
      <c r="M25" s="135"/>
      <c r="N25" s="70">
        <f>D25*M25/1000</f>
        <v>0</v>
      </c>
      <c r="O25" s="135"/>
      <c r="P25" s="70">
        <f>D25*O25/1000</f>
        <v>0</v>
      </c>
      <c r="Q25" s="135"/>
      <c r="R25" s="69">
        <f>D25*Q25/1000</f>
        <v>0</v>
      </c>
      <c r="S25" s="32"/>
      <c r="T25" s="32"/>
    </row>
    <row r="26" spans="1:24" ht="25.5" customHeight="1" x14ac:dyDescent="0.2">
      <c r="A26" s="229" t="s">
        <v>16</v>
      </c>
      <c r="B26" s="132" t="s">
        <v>140</v>
      </c>
      <c r="C26" s="135" t="s">
        <v>76</v>
      </c>
      <c r="D26" s="135">
        <v>51</v>
      </c>
      <c r="E26" s="135"/>
      <c r="F26" s="135"/>
      <c r="G26" s="135">
        <v>3.5</v>
      </c>
      <c r="H26" s="135">
        <v>0.37</v>
      </c>
      <c r="I26" s="135">
        <v>23.6</v>
      </c>
      <c r="J26" s="135">
        <v>114.5</v>
      </c>
      <c r="K26" s="133">
        <v>41.93</v>
      </c>
      <c r="L26" s="70">
        <f>D26*K26/1000</f>
        <v>2.1384300000000001</v>
      </c>
      <c r="M26" s="133">
        <v>41.93</v>
      </c>
      <c r="N26" s="119">
        <f>D26*M26/1000</f>
        <v>2.1384300000000001</v>
      </c>
      <c r="O26" s="135"/>
      <c r="P26" s="70">
        <f>D26*O26/1000</f>
        <v>0</v>
      </c>
      <c r="Q26" s="135"/>
      <c r="R26" s="69">
        <f>D26*Q26/1000</f>
        <v>0</v>
      </c>
      <c r="S26" s="132"/>
      <c r="T26" s="132"/>
    </row>
    <row r="27" spans="1:24" ht="10.5" customHeight="1" x14ac:dyDescent="0.2">
      <c r="A27" s="229"/>
      <c r="B27" s="132"/>
      <c r="C27" s="135" t="s">
        <v>10</v>
      </c>
      <c r="D27" s="135">
        <v>3</v>
      </c>
      <c r="E27" s="135"/>
      <c r="F27" s="135"/>
      <c r="G27" s="135" t="s">
        <v>12</v>
      </c>
      <c r="H27" s="135" t="s">
        <v>12</v>
      </c>
      <c r="I27" s="135" t="s">
        <v>12</v>
      </c>
      <c r="J27" s="135" t="s">
        <v>12</v>
      </c>
      <c r="K27" s="133">
        <v>9.5</v>
      </c>
      <c r="L27" s="70">
        <f>D27*K27/1000</f>
        <v>2.8500000000000001E-2</v>
      </c>
      <c r="M27" s="133">
        <v>9.5</v>
      </c>
      <c r="N27" s="70">
        <f>D27*M27/1000</f>
        <v>2.8500000000000001E-2</v>
      </c>
      <c r="O27" s="135"/>
      <c r="P27" s="70">
        <f>D27*O27/1000</f>
        <v>0</v>
      </c>
      <c r="Q27" s="135"/>
      <c r="R27" s="69">
        <f>D27*Q27/1000</f>
        <v>0</v>
      </c>
      <c r="S27" s="132"/>
      <c r="T27" s="132"/>
    </row>
    <row r="28" spans="1:24" x14ac:dyDescent="0.2">
      <c r="A28" s="229"/>
      <c r="B28" s="132"/>
      <c r="C28" s="133" t="s">
        <v>47</v>
      </c>
      <c r="D28" s="135">
        <v>5</v>
      </c>
      <c r="E28" s="135"/>
      <c r="F28" s="135"/>
      <c r="G28" s="135">
        <v>0.02</v>
      </c>
      <c r="H28" s="135">
        <v>2.5</v>
      </c>
      <c r="I28" s="135">
        <v>0.04</v>
      </c>
      <c r="J28" s="135">
        <v>23.1</v>
      </c>
      <c r="K28" s="133">
        <v>504.7</v>
      </c>
      <c r="L28" s="70">
        <f>D28*K28/1000</f>
        <v>2.5234999999999999</v>
      </c>
      <c r="M28" s="133">
        <v>504.7</v>
      </c>
      <c r="N28" s="70">
        <f>D28*M28/1000</f>
        <v>2.5234999999999999</v>
      </c>
      <c r="O28" s="135"/>
      <c r="P28" s="70">
        <f>D28*O28/1000</f>
        <v>0</v>
      </c>
      <c r="Q28" s="135"/>
      <c r="R28" s="69">
        <f>D28*Q28/1000</f>
        <v>0</v>
      </c>
      <c r="S28" s="132"/>
      <c r="T28" s="132"/>
    </row>
    <row r="29" spans="1:24" x14ac:dyDescent="0.2">
      <c r="A29" s="229"/>
      <c r="B29" s="132"/>
      <c r="C29" s="135" t="s">
        <v>41</v>
      </c>
      <c r="D29" s="135"/>
      <c r="E29" s="135"/>
      <c r="F29" s="135">
        <v>150</v>
      </c>
      <c r="G29" s="42">
        <f t="shared" ref="G29:R29" si="10">SUM(G26:G28)</f>
        <v>3.52</v>
      </c>
      <c r="H29" s="42">
        <f t="shared" si="10"/>
        <v>2.87</v>
      </c>
      <c r="I29" s="42">
        <f t="shared" si="10"/>
        <v>23.64</v>
      </c>
      <c r="J29" s="42">
        <f t="shared" si="10"/>
        <v>137.6</v>
      </c>
      <c r="K29" s="42">
        <f t="shared" si="10"/>
        <v>556.13</v>
      </c>
      <c r="L29" s="42">
        <f t="shared" si="10"/>
        <v>4.6904300000000001</v>
      </c>
      <c r="M29" s="42">
        <f t="shared" si="10"/>
        <v>556.13</v>
      </c>
      <c r="N29" s="42">
        <f t="shared" si="10"/>
        <v>4.6904300000000001</v>
      </c>
      <c r="O29" s="42">
        <f t="shared" si="10"/>
        <v>0</v>
      </c>
      <c r="P29" s="42">
        <f t="shared" si="10"/>
        <v>0</v>
      </c>
      <c r="Q29" s="42">
        <f t="shared" si="10"/>
        <v>0</v>
      </c>
      <c r="R29" s="42">
        <f t="shared" si="10"/>
        <v>0</v>
      </c>
      <c r="S29" s="132"/>
      <c r="T29" s="132"/>
      <c r="X29" s="216"/>
    </row>
    <row r="30" spans="1:24" x14ac:dyDescent="0.2">
      <c r="A30" s="229" t="s">
        <v>20</v>
      </c>
      <c r="B30" s="233" t="s">
        <v>22</v>
      </c>
      <c r="C30" s="127" t="s">
        <v>21</v>
      </c>
      <c r="D30" s="127">
        <v>1</v>
      </c>
      <c r="E30" s="127">
        <v>1</v>
      </c>
      <c r="F30" s="133"/>
      <c r="G30" s="133">
        <v>0.04</v>
      </c>
      <c r="H30" s="133" t="s">
        <v>12</v>
      </c>
      <c r="I30" s="133" t="s">
        <v>12</v>
      </c>
      <c r="J30" s="133"/>
      <c r="K30" s="133">
        <v>663.97</v>
      </c>
      <c r="L30" s="70">
        <f>D30*K30/1000</f>
        <v>0.66397000000000006</v>
      </c>
      <c r="M30" s="133">
        <v>663.97</v>
      </c>
      <c r="N30" s="70">
        <f>D30*M30/1000</f>
        <v>0.66397000000000006</v>
      </c>
      <c r="O30" s="135"/>
      <c r="P30" s="70">
        <f>D30*O30/1000</f>
        <v>0</v>
      </c>
      <c r="Q30" s="135"/>
      <c r="R30" s="69">
        <f>D30*Q30/1000</f>
        <v>0</v>
      </c>
      <c r="S30" s="132"/>
      <c r="T30" s="132"/>
    </row>
    <row r="31" spans="1:24" x14ac:dyDescent="0.2">
      <c r="A31" s="229"/>
      <c r="B31" s="233"/>
      <c r="C31" s="127" t="s">
        <v>9</v>
      </c>
      <c r="D31" s="127">
        <v>15</v>
      </c>
      <c r="E31" s="127">
        <v>15</v>
      </c>
      <c r="F31" s="133"/>
      <c r="G31" s="133">
        <v>0</v>
      </c>
      <c r="H31" s="133"/>
      <c r="I31" s="133">
        <v>14.9</v>
      </c>
      <c r="J31" s="133">
        <v>58</v>
      </c>
      <c r="K31" s="133">
        <v>51.1</v>
      </c>
      <c r="L31" s="70">
        <f>D31*K31/1000</f>
        <v>0.76649999999999996</v>
      </c>
      <c r="M31" s="133">
        <v>51.1</v>
      </c>
      <c r="N31" s="70">
        <f>D31*M31/1000</f>
        <v>0.76649999999999996</v>
      </c>
      <c r="O31" s="135"/>
      <c r="P31" s="70">
        <f>D31*O31/1000</f>
        <v>0</v>
      </c>
      <c r="Q31" s="135"/>
      <c r="R31" s="69">
        <f>D31*Q31/1000</f>
        <v>0</v>
      </c>
      <c r="S31" s="132"/>
      <c r="T31" s="132"/>
    </row>
    <row r="32" spans="1:24" ht="10.5" customHeight="1" x14ac:dyDescent="0.2">
      <c r="A32" s="229"/>
      <c r="B32" s="233"/>
      <c r="C32" s="127" t="s">
        <v>41</v>
      </c>
      <c r="D32" s="127"/>
      <c r="E32" s="127"/>
      <c r="F32" s="133" t="s">
        <v>48</v>
      </c>
      <c r="G32" s="44">
        <f>SUM(G30:G31)</f>
        <v>0.04</v>
      </c>
      <c r="H32" s="44">
        <f t="shared" ref="H32:R32" si="11">SUM(H30:H31)</f>
        <v>0</v>
      </c>
      <c r="I32" s="44">
        <f t="shared" si="11"/>
        <v>14.9</v>
      </c>
      <c r="J32" s="44">
        <f t="shared" si="11"/>
        <v>58</v>
      </c>
      <c r="K32" s="44">
        <f t="shared" si="11"/>
        <v>715.07</v>
      </c>
      <c r="L32" s="44">
        <f t="shared" si="11"/>
        <v>1.4304700000000001</v>
      </c>
      <c r="M32" s="44">
        <f t="shared" si="11"/>
        <v>715.07</v>
      </c>
      <c r="N32" s="44">
        <f t="shared" si="11"/>
        <v>1.4304700000000001</v>
      </c>
      <c r="O32" s="44">
        <f t="shared" si="11"/>
        <v>0</v>
      </c>
      <c r="P32" s="44">
        <f t="shared" si="11"/>
        <v>0</v>
      </c>
      <c r="Q32" s="44">
        <f t="shared" si="11"/>
        <v>0</v>
      </c>
      <c r="R32" s="44">
        <f t="shared" si="11"/>
        <v>0</v>
      </c>
      <c r="S32" s="132"/>
      <c r="T32" s="132"/>
    </row>
    <row r="33" spans="1:20" x14ac:dyDescent="0.2">
      <c r="A33" s="127"/>
      <c r="B33" s="132" t="s">
        <v>28</v>
      </c>
      <c r="C33" s="127" t="s">
        <v>28</v>
      </c>
      <c r="D33" s="127">
        <v>40</v>
      </c>
      <c r="E33" s="127"/>
      <c r="F33" s="133">
        <v>40</v>
      </c>
      <c r="G33" s="43">
        <v>12.16</v>
      </c>
      <c r="H33" s="43">
        <v>1.44</v>
      </c>
      <c r="I33" s="43">
        <v>79.760000000000005</v>
      </c>
      <c r="J33" s="43">
        <v>180.8</v>
      </c>
      <c r="K33" s="44">
        <v>58.81</v>
      </c>
      <c r="L33" s="70">
        <f>D33*K33/1000</f>
        <v>2.3524000000000003</v>
      </c>
      <c r="M33" s="44">
        <v>58.81</v>
      </c>
      <c r="N33" s="70">
        <f>D33*M33/1000</f>
        <v>2.3524000000000003</v>
      </c>
      <c r="O33" s="45"/>
      <c r="P33" s="70">
        <f>D33*O33/1000</f>
        <v>0</v>
      </c>
      <c r="Q33" s="45"/>
      <c r="R33" s="69">
        <f>D33*Q33/1000</f>
        <v>0</v>
      </c>
      <c r="S33" s="132"/>
      <c r="T33" s="132"/>
    </row>
    <row r="34" spans="1:20" x14ac:dyDescent="0.2">
      <c r="A34" s="229"/>
      <c r="B34" s="132"/>
      <c r="C34" s="127"/>
      <c r="D34" s="127"/>
      <c r="E34" s="127"/>
      <c r="F34" s="133"/>
      <c r="G34" s="133"/>
      <c r="H34" s="133"/>
      <c r="I34" s="133"/>
      <c r="J34" s="133"/>
      <c r="K34" s="133"/>
      <c r="L34" s="70"/>
      <c r="M34" s="133"/>
      <c r="N34" s="70"/>
      <c r="O34" s="135"/>
      <c r="P34" s="70"/>
      <c r="Q34" s="135"/>
      <c r="R34" s="69"/>
      <c r="S34" s="132"/>
      <c r="T34" s="132"/>
    </row>
    <row r="35" spans="1:20" ht="15" customHeight="1" x14ac:dyDescent="0.2">
      <c r="A35" s="229"/>
      <c r="B35" s="132"/>
      <c r="C35" s="127" t="s">
        <v>41</v>
      </c>
      <c r="D35" s="127"/>
      <c r="E35" s="127"/>
      <c r="F35" s="133">
        <v>50</v>
      </c>
      <c r="G35" s="43">
        <f t="shared" ref="G35:R35" si="12">SUM(G34:G34)</f>
        <v>0</v>
      </c>
      <c r="H35" s="43">
        <f t="shared" si="12"/>
        <v>0</v>
      </c>
      <c r="I35" s="43">
        <f t="shared" si="12"/>
        <v>0</v>
      </c>
      <c r="J35" s="43">
        <f t="shared" si="12"/>
        <v>0</v>
      </c>
      <c r="K35" s="43">
        <f t="shared" si="12"/>
        <v>0</v>
      </c>
      <c r="L35" s="43">
        <f t="shared" si="12"/>
        <v>0</v>
      </c>
      <c r="M35" s="43">
        <f t="shared" si="12"/>
        <v>0</v>
      </c>
      <c r="N35" s="43">
        <f t="shared" si="12"/>
        <v>0</v>
      </c>
      <c r="O35" s="43">
        <f t="shared" si="12"/>
        <v>0</v>
      </c>
      <c r="P35" s="43">
        <f t="shared" si="12"/>
        <v>0</v>
      </c>
      <c r="Q35" s="43">
        <f t="shared" si="12"/>
        <v>0</v>
      </c>
      <c r="R35" s="43">
        <f t="shared" si="12"/>
        <v>0</v>
      </c>
      <c r="S35" s="43"/>
      <c r="T35" s="16"/>
    </row>
    <row r="36" spans="1:20" x14ac:dyDescent="0.2">
      <c r="A36" s="229"/>
      <c r="B36" s="132"/>
      <c r="C36" s="127"/>
      <c r="D36" s="127"/>
      <c r="E36" s="127"/>
      <c r="F36" s="127"/>
      <c r="G36" s="46">
        <f t="shared" ref="G36:R36" si="13">G15+G24+G29+G32+G33+G35</f>
        <v>33.909999999999997</v>
      </c>
      <c r="H36" s="46">
        <f t="shared" si="13"/>
        <v>22.240000000000002</v>
      </c>
      <c r="I36" s="46">
        <f t="shared" si="13"/>
        <v>125.22</v>
      </c>
      <c r="J36" s="46">
        <f t="shared" si="13"/>
        <v>626.79999999999995</v>
      </c>
      <c r="K36" s="46">
        <f t="shared" si="13"/>
        <v>2051.71</v>
      </c>
      <c r="L36" s="78">
        <f t="shared" si="13"/>
        <v>49.360654000000004</v>
      </c>
      <c r="M36" s="46">
        <f t="shared" si="13"/>
        <v>1594</v>
      </c>
      <c r="N36" s="117">
        <f t="shared" si="13"/>
        <v>11.037430000000001</v>
      </c>
      <c r="O36" s="46">
        <f t="shared" si="13"/>
        <v>174.32999999999998</v>
      </c>
      <c r="P36" s="46">
        <f t="shared" si="13"/>
        <v>3.4289039999999997</v>
      </c>
      <c r="Q36" s="46">
        <f t="shared" si="13"/>
        <v>421.95</v>
      </c>
      <c r="R36" s="117">
        <f t="shared" si="13"/>
        <v>34.851280000000003</v>
      </c>
      <c r="S36" s="217">
        <v>49.32</v>
      </c>
      <c r="T36" s="16"/>
    </row>
    <row r="37" spans="1:20" x14ac:dyDescent="0.2">
      <c r="A37" s="230" t="s">
        <v>69</v>
      </c>
      <c r="B37" s="230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</sheetData>
  <mergeCells count="26">
    <mergeCell ref="B3:B5"/>
    <mergeCell ref="B7:B14"/>
    <mergeCell ref="A7:A14"/>
    <mergeCell ref="A34:A36"/>
    <mergeCell ref="A37:B37"/>
    <mergeCell ref="A6:B6"/>
    <mergeCell ref="B16:B17"/>
    <mergeCell ref="A26:A29"/>
    <mergeCell ref="A30:A32"/>
    <mergeCell ref="B30:B32"/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activeCell="X22" sqref="X22"/>
    </sheetView>
  </sheetViews>
  <sheetFormatPr defaultRowHeight="12.75" x14ac:dyDescent="0.2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84" customFormat="1" ht="15" customHeight="1" x14ac:dyDescent="0.25">
      <c r="A1" s="266" t="s">
        <v>42</v>
      </c>
      <c r="B1" s="180" t="s">
        <v>0</v>
      </c>
      <c r="C1" s="266" t="s">
        <v>1</v>
      </c>
      <c r="D1" s="266" t="s">
        <v>2</v>
      </c>
      <c r="E1" s="266" t="s">
        <v>3</v>
      </c>
      <c r="F1" s="266" t="s">
        <v>4</v>
      </c>
      <c r="G1" s="266" t="s">
        <v>5</v>
      </c>
      <c r="H1" s="266" t="s">
        <v>6</v>
      </c>
      <c r="I1" s="266" t="s">
        <v>7</v>
      </c>
      <c r="J1" s="266" t="s">
        <v>8</v>
      </c>
      <c r="K1" s="266" t="s">
        <v>62</v>
      </c>
      <c r="L1" s="266"/>
      <c r="M1" s="267" t="s">
        <v>63</v>
      </c>
      <c r="N1" s="267"/>
      <c r="O1" s="267"/>
      <c r="P1" s="267"/>
      <c r="Q1" s="267"/>
      <c r="R1" s="267"/>
      <c r="S1" s="181"/>
      <c r="T1" s="181"/>
      <c r="U1" s="181"/>
    </row>
    <row r="2" spans="1:21" s="84" customFormat="1" ht="75" customHeight="1" x14ac:dyDescent="0.25">
      <c r="A2" s="266"/>
      <c r="B2" s="180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7" t="s">
        <v>64</v>
      </c>
      <c r="N2" s="267"/>
      <c r="O2" s="266" t="s">
        <v>65</v>
      </c>
      <c r="P2" s="266"/>
      <c r="Q2" s="266" t="s">
        <v>66</v>
      </c>
      <c r="R2" s="266"/>
      <c r="S2" s="181"/>
      <c r="T2" s="181"/>
      <c r="U2" s="181"/>
    </row>
    <row r="3" spans="1:21" s="84" customFormat="1" ht="44.25" customHeight="1" x14ac:dyDescent="0.25">
      <c r="A3" s="266"/>
      <c r="B3" s="180"/>
      <c r="C3" s="266"/>
      <c r="D3" s="266"/>
      <c r="E3" s="266"/>
      <c r="F3" s="266"/>
      <c r="G3" s="266"/>
      <c r="H3" s="266"/>
      <c r="I3" s="266"/>
      <c r="J3" s="266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81"/>
      <c r="T3" s="161"/>
      <c r="U3" s="161"/>
    </row>
    <row r="4" spans="1:21" s="84" customFormat="1" ht="4.5" hidden="1" customHeight="1" x14ac:dyDescent="0.25">
      <c r="A4" s="137"/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41"/>
      <c r="T4" s="132"/>
      <c r="U4" s="132"/>
    </row>
    <row r="5" spans="1:21" s="84" customFormat="1" ht="12" hidden="1" customHeight="1" x14ac:dyDescent="0.25">
      <c r="A5" s="137"/>
      <c r="B5" s="132"/>
      <c r="C5" s="127"/>
      <c r="D5" s="135"/>
      <c r="E5" s="135"/>
      <c r="F5" s="135"/>
      <c r="G5" s="133"/>
      <c r="H5" s="135"/>
      <c r="I5" s="135"/>
      <c r="J5" s="135"/>
      <c r="K5" s="41"/>
      <c r="L5" s="70"/>
      <c r="M5" s="41"/>
      <c r="N5" s="70"/>
      <c r="O5" s="135"/>
      <c r="P5" s="70"/>
      <c r="Q5" s="135"/>
      <c r="R5" s="69"/>
      <c r="S5" s="41"/>
      <c r="T5" s="132"/>
      <c r="U5" s="132"/>
    </row>
    <row r="6" spans="1:21" s="84" customFormat="1" ht="14.25" hidden="1" customHeight="1" x14ac:dyDescent="0.25">
      <c r="A6" s="137"/>
      <c r="B6" s="132"/>
      <c r="C6" s="127"/>
      <c r="D6" s="135"/>
      <c r="E6" s="135"/>
      <c r="F6" s="135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/>
      <c r="T6" s="132"/>
      <c r="U6" s="132"/>
    </row>
    <row r="7" spans="1:21" hidden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32"/>
      <c r="U7" s="132"/>
    </row>
    <row r="8" spans="1:21" ht="12.75" customHeight="1" x14ac:dyDescent="0.2">
      <c r="A8" s="228"/>
      <c r="B8" s="16"/>
      <c r="C8" s="127"/>
      <c r="D8" s="135"/>
      <c r="E8" s="135"/>
      <c r="F8" s="135"/>
      <c r="G8" s="135"/>
      <c r="H8" s="135"/>
      <c r="I8" s="135"/>
      <c r="J8" s="135"/>
      <c r="K8" s="133"/>
      <c r="L8" s="70"/>
      <c r="M8" s="133"/>
      <c r="N8" s="70"/>
      <c r="O8" s="135"/>
      <c r="P8" s="70"/>
      <c r="Q8" s="135"/>
      <c r="R8" s="69"/>
      <c r="S8" s="41"/>
      <c r="T8" s="16"/>
      <c r="U8" s="16"/>
    </row>
    <row r="9" spans="1:21" ht="14.25" customHeight="1" x14ac:dyDescent="0.2">
      <c r="A9" s="228"/>
      <c r="B9" s="240" t="s">
        <v>130</v>
      </c>
      <c r="C9" s="127" t="s">
        <v>58</v>
      </c>
      <c r="D9" s="135">
        <v>33.299999999999997</v>
      </c>
      <c r="E9" s="135">
        <v>33.299999999999997</v>
      </c>
      <c r="F9" s="135"/>
      <c r="G9" s="135">
        <v>2.0699999999999998</v>
      </c>
      <c r="H9" s="135">
        <v>0.59</v>
      </c>
      <c r="I9" s="135">
        <v>11.96</v>
      </c>
      <c r="J9" s="135">
        <v>62.01</v>
      </c>
      <c r="K9" s="133">
        <v>65.150000000000006</v>
      </c>
      <c r="L9" s="70">
        <f>D9*K9/1000</f>
        <v>2.169495</v>
      </c>
      <c r="M9" s="133">
        <v>65.150000000000006</v>
      </c>
      <c r="N9" s="70">
        <f>D9*M9/1000</f>
        <v>2.169495</v>
      </c>
      <c r="O9" s="135"/>
      <c r="P9" s="70">
        <f>D9*O9/1000</f>
        <v>0</v>
      </c>
      <c r="Q9" s="135"/>
      <c r="R9" s="69">
        <f>D9*Q9/1000</f>
        <v>0</v>
      </c>
      <c r="S9" s="41">
        <f t="shared" ref="S9:S29" si="0">N9+P9+R9</f>
        <v>2.169495</v>
      </c>
      <c r="T9" s="16"/>
      <c r="U9" s="16"/>
    </row>
    <row r="10" spans="1:21" ht="15.75" customHeight="1" x14ac:dyDescent="0.2">
      <c r="A10" s="228"/>
      <c r="B10" s="240"/>
      <c r="C10" s="127" t="s">
        <v>78</v>
      </c>
      <c r="D10" s="135">
        <v>74.5</v>
      </c>
      <c r="E10" s="135">
        <v>74.5</v>
      </c>
      <c r="F10" s="135"/>
      <c r="G10" s="135">
        <v>2.0299999999999998</v>
      </c>
      <c r="H10" s="135">
        <v>2.5499999999999998</v>
      </c>
      <c r="I10" s="135">
        <v>3.42</v>
      </c>
      <c r="J10" s="135">
        <v>44.47</v>
      </c>
      <c r="K10" s="133">
        <v>55.84</v>
      </c>
      <c r="L10" s="70">
        <f>D10*K10/1000</f>
        <v>4.1600799999999998</v>
      </c>
      <c r="M10" s="133">
        <v>55.84</v>
      </c>
      <c r="N10" s="70">
        <f>D10*M10/1000</f>
        <v>4.1600799999999998</v>
      </c>
      <c r="O10" s="135"/>
      <c r="P10" s="70">
        <f>D10*O10/1000</f>
        <v>0</v>
      </c>
      <c r="Q10" s="135"/>
      <c r="R10" s="69">
        <f>D10*Q10/1000</f>
        <v>0</v>
      </c>
      <c r="S10" s="41">
        <f t="shared" si="0"/>
        <v>4.1600799999999998</v>
      </c>
      <c r="T10" s="43"/>
      <c r="U10" s="43"/>
    </row>
    <row r="11" spans="1:21" ht="18" customHeight="1" x14ac:dyDescent="0.2">
      <c r="A11" s="228"/>
      <c r="B11" s="240"/>
      <c r="C11" s="127" t="s">
        <v>74</v>
      </c>
      <c r="D11" s="135">
        <v>7.5</v>
      </c>
      <c r="E11" s="135">
        <v>7.5</v>
      </c>
      <c r="F11" s="135"/>
      <c r="G11" s="135"/>
      <c r="H11" s="135"/>
      <c r="I11" s="135">
        <v>7.48</v>
      </c>
      <c r="J11" s="135">
        <v>28.43</v>
      </c>
      <c r="K11" s="133">
        <v>51.1</v>
      </c>
      <c r="L11" s="70">
        <f>D11*K11/1000</f>
        <v>0.38324999999999998</v>
      </c>
      <c r="M11" s="133">
        <v>51.1</v>
      </c>
      <c r="N11" s="70">
        <f>D11*M11/1000</f>
        <v>0.38324999999999998</v>
      </c>
      <c r="O11" s="135"/>
      <c r="P11" s="70">
        <f>D11*O11/1000</f>
        <v>0</v>
      </c>
      <c r="Q11" s="135"/>
      <c r="R11" s="69">
        <f>D11*Q11/1000</f>
        <v>0</v>
      </c>
      <c r="S11" s="41">
        <f t="shared" si="0"/>
        <v>0.38324999999999998</v>
      </c>
      <c r="T11" s="43"/>
      <c r="U11" s="43"/>
    </row>
    <row r="12" spans="1:21" ht="14.25" customHeight="1" x14ac:dyDescent="0.2">
      <c r="A12" s="228"/>
      <c r="B12" s="132"/>
      <c r="C12" s="127" t="s">
        <v>88</v>
      </c>
      <c r="D12" s="135">
        <v>5</v>
      </c>
      <c r="E12" s="135"/>
      <c r="F12" s="135"/>
      <c r="G12" s="135">
        <v>0.04</v>
      </c>
      <c r="H12" s="135">
        <v>3.63</v>
      </c>
      <c r="I12" s="135">
        <v>0.13</v>
      </c>
      <c r="J12" s="135">
        <v>33.049999999999997</v>
      </c>
      <c r="K12" s="133">
        <v>504.7</v>
      </c>
      <c r="L12" s="70">
        <f>D12*K12/1000</f>
        <v>2.5234999999999999</v>
      </c>
      <c r="M12" s="133"/>
      <c r="N12" s="70">
        <f>D12*M12/1000</f>
        <v>0</v>
      </c>
      <c r="O12" s="135"/>
      <c r="P12" s="70">
        <f>D12*O12/1000</f>
        <v>0</v>
      </c>
      <c r="Q12" s="135">
        <v>504.7</v>
      </c>
      <c r="R12" s="69">
        <f>D12*Q12/1000</f>
        <v>2.5234999999999999</v>
      </c>
      <c r="S12" s="41">
        <f t="shared" si="0"/>
        <v>2.5234999999999999</v>
      </c>
      <c r="T12" s="43"/>
      <c r="U12" s="43"/>
    </row>
    <row r="13" spans="1:21" x14ac:dyDescent="0.2">
      <c r="A13" s="228"/>
      <c r="B13" s="132"/>
      <c r="C13" s="127" t="s">
        <v>10</v>
      </c>
      <c r="D13" s="135">
        <v>1</v>
      </c>
      <c r="E13" s="135">
        <v>1</v>
      </c>
      <c r="F13" s="135"/>
      <c r="G13" s="135" t="s">
        <v>12</v>
      </c>
      <c r="H13" s="135" t="s">
        <v>12</v>
      </c>
      <c r="I13" s="135" t="s">
        <v>12</v>
      </c>
      <c r="J13" s="135" t="s">
        <v>12</v>
      </c>
      <c r="K13" s="133">
        <v>9.5</v>
      </c>
      <c r="L13" s="70">
        <f>D13*K13/1000</f>
        <v>9.4999999999999998E-3</v>
      </c>
      <c r="M13" s="133">
        <v>9.5</v>
      </c>
      <c r="N13" s="70">
        <f>D13*M13/1000</f>
        <v>9.4999999999999998E-3</v>
      </c>
      <c r="O13" s="135"/>
      <c r="P13" s="70">
        <f>D13*O13/1000</f>
        <v>0</v>
      </c>
      <c r="Q13" s="135"/>
      <c r="R13" s="69">
        <f>D13*Q13/1000</f>
        <v>0</v>
      </c>
      <c r="S13" s="41">
        <f t="shared" si="0"/>
        <v>9.4999999999999998E-3</v>
      </c>
      <c r="T13" s="132"/>
      <c r="U13" s="132"/>
    </row>
    <row r="14" spans="1:21" x14ac:dyDescent="0.2">
      <c r="A14" s="228"/>
      <c r="B14" s="132"/>
      <c r="C14" s="127" t="s">
        <v>41</v>
      </c>
      <c r="D14" s="135"/>
      <c r="E14" s="135"/>
      <c r="F14" s="135">
        <v>100</v>
      </c>
      <c r="G14" s="45">
        <f>SUM(G8:G13)</f>
        <v>4.1399999999999997</v>
      </c>
      <c r="H14" s="45">
        <f t="shared" ref="H14:R14" si="1">SUM(H8:H13)</f>
        <v>6.77</v>
      </c>
      <c r="I14" s="45">
        <f t="shared" si="1"/>
        <v>22.99</v>
      </c>
      <c r="J14" s="45">
        <f t="shared" si="1"/>
        <v>167.95999999999998</v>
      </c>
      <c r="K14" s="45"/>
      <c r="L14" s="74">
        <f t="shared" si="1"/>
        <v>9.245825</v>
      </c>
      <c r="M14" s="45"/>
      <c r="N14" s="74">
        <f t="shared" si="1"/>
        <v>6.7223250000000005</v>
      </c>
      <c r="O14" s="45"/>
      <c r="P14" s="74">
        <f t="shared" si="1"/>
        <v>0</v>
      </c>
      <c r="Q14" s="45"/>
      <c r="R14" s="74">
        <f t="shared" si="1"/>
        <v>2.5234999999999999</v>
      </c>
      <c r="S14" s="41">
        <f t="shared" si="0"/>
        <v>9.245825</v>
      </c>
      <c r="T14" s="132"/>
      <c r="U14" s="132"/>
    </row>
    <row r="15" spans="1:21" ht="18" customHeight="1" x14ac:dyDescent="0.2">
      <c r="A15" s="229" t="s">
        <v>20</v>
      </c>
      <c r="B15" s="240" t="s">
        <v>144</v>
      </c>
      <c r="C15" s="127" t="s">
        <v>146</v>
      </c>
      <c r="D15" s="127">
        <v>4</v>
      </c>
      <c r="E15" s="127"/>
      <c r="F15" s="133"/>
      <c r="G15" s="133">
        <v>0.54</v>
      </c>
      <c r="H15" s="133">
        <v>2.16</v>
      </c>
      <c r="I15" s="133">
        <v>0.74</v>
      </c>
      <c r="J15" s="133">
        <v>24.42</v>
      </c>
      <c r="K15" s="133">
        <v>479.75</v>
      </c>
      <c r="L15" s="70">
        <f>D15*K15/1000</f>
        <v>1.919</v>
      </c>
      <c r="M15" s="133"/>
      <c r="N15" s="70">
        <f>D15*M15/1000</f>
        <v>0</v>
      </c>
      <c r="O15" s="135"/>
      <c r="P15" s="70">
        <f>D15*O15/1000</f>
        <v>0</v>
      </c>
      <c r="Q15" s="135">
        <v>479.75</v>
      </c>
      <c r="R15" s="69">
        <f>D15*Q15/1000</f>
        <v>1.919</v>
      </c>
      <c r="S15" s="41">
        <f t="shared" si="0"/>
        <v>1.919</v>
      </c>
      <c r="T15" s="132"/>
      <c r="U15" s="132"/>
    </row>
    <row r="16" spans="1:21" ht="18" customHeight="1" x14ac:dyDescent="0.2">
      <c r="A16" s="229"/>
      <c r="B16" s="240"/>
      <c r="C16" s="127" t="s">
        <v>78</v>
      </c>
      <c r="D16" s="127">
        <v>100</v>
      </c>
      <c r="E16" s="127"/>
      <c r="F16" s="133"/>
      <c r="G16" s="133">
        <v>2.82</v>
      </c>
      <c r="H16" s="133">
        <v>3.2</v>
      </c>
      <c r="I16" s="133">
        <v>4.7300000000000004</v>
      </c>
      <c r="J16" s="133">
        <v>58</v>
      </c>
      <c r="K16" s="133">
        <v>55.84</v>
      </c>
      <c r="L16" s="70">
        <f>D16*K16/1000</f>
        <v>5.5839999999999996</v>
      </c>
      <c r="M16" s="133"/>
      <c r="N16" s="70">
        <f>D16*M16/1000</f>
        <v>0</v>
      </c>
      <c r="O16" s="135"/>
      <c r="P16" s="70">
        <f>D16*O16/1000</f>
        <v>0</v>
      </c>
      <c r="Q16" s="135">
        <v>55.84</v>
      </c>
      <c r="R16" s="69">
        <f>D16*Q16/1000</f>
        <v>5.5839999999999996</v>
      </c>
      <c r="S16" s="41"/>
      <c r="T16" s="43"/>
      <c r="U16" s="43"/>
    </row>
    <row r="17" spans="1:21" x14ac:dyDescent="0.2">
      <c r="A17" s="229"/>
      <c r="B17" s="240"/>
      <c r="C17" s="127" t="s">
        <v>9</v>
      </c>
      <c r="D17" s="127">
        <v>11.1</v>
      </c>
      <c r="E17" s="127"/>
      <c r="F17" s="133"/>
      <c r="G17" s="133"/>
      <c r="H17" s="133"/>
      <c r="I17" s="133">
        <v>11.087999999999999</v>
      </c>
      <c r="J17" s="133">
        <v>42.67</v>
      </c>
      <c r="K17" s="133">
        <v>51.1</v>
      </c>
      <c r="L17" s="70">
        <f>D17*K17/1000</f>
        <v>0.56720999999999999</v>
      </c>
      <c r="M17" s="133">
        <v>51.1</v>
      </c>
      <c r="N17" s="70">
        <f>D17*M17/1000</f>
        <v>0.56720999999999999</v>
      </c>
      <c r="O17" s="135"/>
      <c r="P17" s="70">
        <f>D17*O17/1000</f>
        <v>0</v>
      </c>
      <c r="Q17" s="135"/>
      <c r="R17" s="69">
        <f>D17*Q17/1000</f>
        <v>0</v>
      </c>
      <c r="S17" s="41">
        <f t="shared" si="0"/>
        <v>0.56720999999999999</v>
      </c>
      <c r="T17" s="43"/>
      <c r="U17" s="43"/>
    </row>
    <row r="18" spans="1:21" x14ac:dyDescent="0.2">
      <c r="A18" s="229"/>
      <c r="B18" s="132"/>
      <c r="C18" s="135"/>
      <c r="D18" s="135"/>
      <c r="E18" s="135"/>
      <c r="F18" s="135">
        <v>200</v>
      </c>
      <c r="G18" s="42">
        <f>SUM(G15:G17)</f>
        <v>3.36</v>
      </c>
      <c r="H18" s="42">
        <f>SUM(H15:H17)</f>
        <v>5.36</v>
      </c>
      <c r="I18" s="42">
        <f>SUM(I15:I17)</f>
        <v>16.558</v>
      </c>
      <c r="J18" s="42">
        <f>SUM(J15:J17)</f>
        <v>125.09</v>
      </c>
      <c r="K18" s="42"/>
      <c r="L18" s="71">
        <f>SUM(L15:L17)</f>
        <v>8.0702099999999994</v>
      </c>
      <c r="M18" s="42"/>
      <c r="N18" s="71">
        <f>SUM(N15:N17)</f>
        <v>0.56720999999999999</v>
      </c>
      <c r="O18" s="42"/>
      <c r="P18" s="71">
        <f>SUM(P15:P17)</f>
        <v>0</v>
      </c>
      <c r="Q18" s="42"/>
      <c r="R18" s="71">
        <f>SUM(R15:R17)</f>
        <v>7.5030000000000001</v>
      </c>
      <c r="S18" s="41">
        <f t="shared" si="0"/>
        <v>8.0702099999999994</v>
      </c>
      <c r="T18" s="43"/>
      <c r="U18" s="43"/>
    </row>
    <row r="19" spans="1:21" ht="15.75" customHeight="1" x14ac:dyDescent="0.2">
      <c r="A19" s="135"/>
      <c r="B19" s="132" t="s">
        <v>28</v>
      </c>
      <c r="C19" s="127" t="s">
        <v>28</v>
      </c>
      <c r="D19" s="127">
        <v>40</v>
      </c>
      <c r="E19" s="127">
        <v>40</v>
      </c>
      <c r="F19" s="133">
        <v>40</v>
      </c>
      <c r="G19" s="127"/>
      <c r="H19" s="127">
        <v>1.2</v>
      </c>
      <c r="I19" s="127">
        <v>46</v>
      </c>
      <c r="J19" s="127">
        <v>167.2</v>
      </c>
      <c r="K19" s="133">
        <v>58.81</v>
      </c>
      <c r="L19" s="70">
        <f>D19*K19/1000</f>
        <v>2.3524000000000003</v>
      </c>
      <c r="M19" s="133">
        <v>58.81</v>
      </c>
      <c r="N19" s="70">
        <f>D19*M19/1000</f>
        <v>2.3524000000000003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41">
        <f t="shared" si="0"/>
        <v>2.3524000000000003</v>
      </c>
      <c r="T19" s="132"/>
      <c r="U19" s="132"/>
    </row>
    <row r="20" spans="1:21" s="38" customFormat="1" ht="15" customHeight="1" x14ac:dyDescent="0.2">
      <c r="A20" s="197"/>
      <c r="B20" s="199" t="s">
        <v>161</v>
      </c>
      <c r="C20" s="198" t="s">
        <v>23</v>
      </c>
      <c r="D20" s="197">
        <v>20</v>
      </c>
      <c r="E20" s="197">
        <v>20</v>
      </c>
      <c r="F20" s="197"/>
      <c r="G20" s="198">
        <v>2.06</v>
      </c>
      <c r="H20" s="198">
        <v>0.22</v>
      </c>
      <c r="I20" s="198">
        <v>0.04</v>
      </c>
      <c r="J20" s="198">
        <v>66.8</v>
      </c>
      <c r="K20" s="196">
        <v>33.15</v>
      </c>
      <c r="L20" s="70">
        <f t="shared" ref="L20:L28" si="2">D20*K20/1000</f>
        <v>0.66300000000000003</v>
      </c>
      <c r="M20" s="196">
        <v>33.15</v>
      </c>
      <c r="N20" s="70">
        <f t="shared" ref="N20:N28" si="3">D20*M20/1000</f>
        <v>0.66300000000000003</v>
      </c>
      <c r="O20" s="197"/>
      <c r="P20" s="70">
        <f t="shared" ref="P20:P28" si="4">D20*O20/1000</f>
        <v>0</v>
      </c>
      <c r="Q20" s="197"/>
      <c r="R20" s="69">
        <f t="shared" ref="R20:R28" si="5">D20*Q20/1000</f>
        <v>0</v>
      </c>
      <c r="S20" s="199"/>
      <c r="T20" s="199"/>
    </row>
    <row r="21" spans="1:21" s="38" customFormat="1" ht="15" customHeight="1" x14ac:dyDescent="0.2">
      <c r="A21" s="197"/>
      <c r="B21" s="199"/>
      <c r="C21" s="198" t="s">
        <v>9</v>
      </c>
      <c r="D21" s="197">
        <v>8</v>
      </c>
      <c r="E21" s="197">
        <v>8</v>
      </c>
      <c r="F21" s="197"/>
      <c r="G21" s="198"/>
      <c r="H21" s="198"/>
      <c r="I21" s="198">
        <v>7.99</v>
      </c>
      <c r="J21" s="198">
        <v>30.32</v>
      </c>
      <c r="K21" s="196">
        <v>51.1</v>
      </c>
      <c r="L21" s="70">
        <f t="shared" si="2"/>
        <v>0.4088</v>
      </c>
      <c r="M21" s="196">
        <v>51.1</v>
      </c>
      <c r="N21" s="70">
        <f t="shared" si="3"/>
        <v>0.4088</v>
      </c>
      <c r="O21" s="197"/>
      <c r="P21" s="70">
        <f t="shared" si="4"/>
        <v>0</v>
      </c>
      <c r="Q21" s="197"/>
      <c r="R21" s="69">
        <f t="shared" si="5"/>
        <v>0</v>
      </c>
      <c r="S21" s="199"/>
      <c r="T21" s="199"/>
    </row>
    <row r="22" spans="1:21" s="38" customFormat="1" ht="15" customHeight="1" x14ac:dyDescent="0.2">
      <c r="A22" s="197"/>
      <c r="B22" s="199"/>
      <c r="C22" s="198" t="s">
        <v>11</v>
      </c>
      <c r="D22" s="197">
        <v>8</v>
      </c>
      <c r="E22" s="197">
        <v>8</v>
      </c>
      <c r="F22" s="197"/>
      <c r="G22" s="198">
        <v>4.0000000000000001E-3</v>
      </c>
      <c r="H22" s="198">
        <v>0.66</v>
      </c>
      <c r="I22" s="198">
        <v>1.2999999999999999E-2</v>
      </c>
      <c r="J22" s="198">
        <v>5.99</v>
      </c>
      <c r="K22" s="196">
        <v>504.7</v>
      </c>
      <c r="L22" s="70">
        <f t="shared" si="2"/>
        <v>4.0376000000000003</v>
      </c>
      <c r="M22" s="196">
        <v>504.7</v>
      </c>
      <c r="N22" s="70">
        <f t="shared" si="3"/>
        <v>4.0376000000000003</v>
      </c>
      <c r="O22" s="197"/>
      <c r="P22" s="70">
        <f t="shared" si="4"/>
        <v>0</v>
      </c>
      <c r="Q22" s="197"/>
      <c r="R22" s="69">
        <f t="shared" si="5"/>
        <v>0</v>
      </c>
      <c r="S22" s="199"/>
      <c r="T22" s="199"/>
    </row>
    <row r="23" spans="1:21" s="38" customFormat="1" ht="15" customHeight="1" x14ac:dyDescent="0.2">
      <c r="A23" s="197"/>
      <c r="B23" s="199"/>
      <c r="C23" s="198" t="s">
        <v>24</v>
      </c>
      <c r="D23" s="197">
        <v>6.25</v>
      </c>
      <c r="E23" s="197">
        <v>6.25</v>
      </c>
      <c r="F23" s="197"/>
      <c r="G23" s="198">
        <v>0.77900000000000003</v>
      </c>
      <c r="H23" s="198">
        <v>0.63</v>
      </c>
      <c r="I23" s="198"/>
      <c r="J23" s="198">
        <v>8.5399999999999991</v>
      </c>
      <c r="K23" s="196">
        <v>181.25</v>
      </c>
      <c r="L23" s="70">
        <f t="shared" si="2"/>
        <v>1.1328125</v>
      </c>
      <c r="M23" s="196"/>
      <c r="N23" s="70">
        <f t="shared" si="3"/>
        <v>0</v>
      </c>
      <c r="O23" s="197"/>
      <c r="P23" s="70">
        <f t="shared" si="4"/>
        <v>0</v>
      </c>
      <c r="Q23" s="197">
        <v>181.25</v>
      </c>
      <c r="R23" s="69">
        <f t="shared" si="5"/>
        <v>1.1328125</v>
      </c>
      <c r="S23" s="199"/>
      <c r="T23" s="199"/>
    </row>
    <row r="24" spans="1:21" s="38" customFormat="1" ht="15" customHeight="1" x14ac:dyDescent="0.2">
      <c r="A24" s="197"/>
      <c r="B24" s="199"/>
      <c r="C24" s="198" t="s">
        <v>98</v>
      </c>
      <c r="D24" s="197">
        <v>2</v>
      </c>
      <c r="E24" s="197">
        <v>2</v>
      </c>
      <c r="F24" s="197"/>
      <c r="G24" s="198">
        <v>4.8000000000000001E-2</v>
      </c>
      <c r="H24" s="198">
        <v>0.06</v>
      </c>
      <c r="I24" s="198">
        <v>8.2000000000000003E-2</v>
      </c>
      <c r="J24" s="198">
        <v>0.59</v>
      </c>
      <c r="K24" s="196">
        <v>171.79</v>
      </c>
      <c r="L24" s="70">
        <f t="shared" si="2"/>
        <v>0.34358</v>
      </c>
      <c r="M24" s="196">
        <v>171.79</v>
      </c>
      <c r="N24" s="70">
        <f t="shared" si="3"/>
        <v>0.34358</v>
      </c>
      <c r="O24" s="197"/>
      <c r="P24" s="70">
        <f t="shared" si="4"/>
        <v>0</v>
      </c>
      <c r="Q24" s="197"/>
      <c r="R24" s="69">
        <f t="shared" si="5"/>
        <v>0</v>
      </c>
      <c r="S24" s="199"/>
      <c r="T24" s="199"/>
    </row>
    <row r="25" spans="1:21" s="38" customFormat="1" ht="15" customHeight="1" x14ac:dyDescent="0.2">
      <c r="A25" s="197"/>
      <c r="B25" s="199"/>
      <c r="C25" s="198" t="s">
        <v>59</v>
      </c>
      <c r="D25" s="197">
        <v>0.01</v>
      </c>
      <c r="E25" s="197">
        <v>0.01</v>
      </c>
      <c r="F25" s="197"/>
      <c r="G25" s="198"/>
      <c r="H25" s="198"/>
      <c r="I25" s="198"/>
      <c r="J25" s="198"/>
      <c r="K25" s="196">
        <v>9</v>
      </c>
      <c r="L25" s="70">
        <f t="shared" si="2"/>
        <v>8.9999999999999992E-5</v>
      </c>
      <c r="M25" s="196">
        <v>9</v>
      </c>
      <c r="N25" s="70">
        <f t="shared" si="3"/>
        <v>8.9999999999999992E-5</v>
      </c>
      <c r="O25" s="197"/>
      <c r="P25" s="70">
        <f t="shared" si="4"/>
        <v>0</v>
      </c>
      <c r="Q25" s="197"/>
      <c r="R25" s="69">
        <f t="shared" si="5"/>
        <v>0</v>
      </c>
      <c r="S25" s="199"/>
      <c r="T25" s="199"/>
    </row>
    <row r="26" spans="1:21" s="38" customFormat="1" ht="15" customHeight="1" x14ac:dyDescent="0.2">
      <c r="A26" s="197"/>
      <c r="B26" s="199"/>
      <c r="C26" s="198" t="s">
        <v>150</v>
      </c>
      <c r="D26" s="197">
        <v>16.5</v>
      </c>
      <c r="E26" s="197">
        <v>16.5</v>
      </c>
      <c r="F26" s="197"/>
      <c r="G26" s="198">
        <v>2.76</v>
      </c>
      <c r="H26" s="198">
        <v>1.43</v>
      </c>
      <c r="I26" s="198">
        <v>0.33</v>
      </c>
      <c r="J26" s="198">
        <v>26.24</v>
      </c>
      <c r="K26" s="196">
        <v>321.70999999999998</v>
      </c>
      <c r="L26" s="70">
        <f t="shared" si="2"/>
        <v>5.3082149999999988</v>
      </c>
      <c r="M26" s="196"/>
      <c r="N26" s="70">
        <f t="shared" si="3"/>
        <v>0</v>
      </c>
      <c r="O26" s="197"/>
      <c r="P26" s="70">
        <f t="shared" si="4"/>
        <v>0</v>
      </c>
      <c r="Q26" s="197">
        <v>321.70999999999998</v>
      </c>
      <c r="R26" s="69">
        <f t="shared" si="5"/>
        <v>5.3082149999999988</v>
      </c>
      <c r="S26" s="199"/>
      <c r="T26" s="199"/>
    </row>
    <row r="27" spans="1:21" s="38" customFormat="1" ht="15" customHeight="1" x14ac:dyDescent="0.2">
      <c r="A27" s="197"/>
      <c r="B27" s="199"/>
      <c r="C27" s="198" t="s">
        <v>24</v>
      </c>
      <c r="D27" s="197">
        <v>4</v>
      </c>
      <c r="E27" s="197">
        <v>4</v>
      </c>
      <c r="F27" s="197"/>
      <c r="G27" s="198">
        <v>0.51</v>
      </c>
      <c r="H27" s="198">
        <v>2.4E-2</v>
      </c>
      <c r="I27" s="198"/>
      <c r="J27" s="198">
        <v>5.46</v>
      </c>
      <c r="K27" s="196">
        <v>181.25</v>
      </c>
      <c r="L27" s="70">
        <f t="shared" si="2"/>
        <v>0.72499999999999998</v>
      </c>
      <c r="M27" s="196">
        <v>181.25</v>
      </c>
      <c r="N27" s="70">
        <f t="shared" si="3"/>
        <v>0.72499999999999998</v>
      </c>
      <c r="O27" s="197"/>
      <c r="P27" s="70">
        <f t="shared" si="4"/>
        <v>0</v>
      </c>
      <c r="Q27" s="197"/>
      <c r="R27" s="69">
        <f t="shared" si="5"/>
        <v>0</v>
      </c>
      <c r="S27" s="199"/>
      <c r="T27" s="199"/>
    </row>
    <row r="28" spans="1:21" s="38" customFormat="1" ht="15" customHeight="1" x14ac:dyDescent="0.2">
      <c r="A28" s="197"/>
      <c r="B28" s="199"/>
      <c r="C28" s="198" t="s">
        <v>9</v>
      </c>
      <c r="D28" s="197">
        <v>3.5</v>
      </c>
      <c r="E28" s="197">
        <v>3.5</v>
      </c>
      <c r="F28" s="197">
        <v>55</v>
      </c>
      <c r="G28" s="198"/>
      <c r="H28" s="198"/>
      <c r="I28" s="198">
        <v>3.5</v>
      </c>
      <c r="J28" s="198">
        <v>13.27</v>
      </c>
      <c r="K28" s="196">
        <v>51.1</v>
      </c>
      <c r="L28" s="70">
        <f t="shared" si="2"/>
        <v>0.17884999999999998</v>
      </c>
      <c r="M28" s="196">
        <v>51.1</v>
      </c>
      <c r="N28" s="70">
        <f t="shared" si="3"/>
        <v>0.17884999999999998</v>
      </c>
      <c r="O28" s="197"/>
      <c r="P28" s="70">
        <f t="shared" si="4"/>
        <v>0</v>
      </c>
      <c r="Q28" s="197"/>
      <c r="R28" s="69">
        <f t="shared" si="5"/>
        <v>0</v>
      </c>
      <c r="S28" s="199"/>
      <c r="T28" s="199"/>
    </row>
    <row r="29" spans="1:21" x14ac:dyDescent="0.2">
      <c r="A29" s="127"/>
      <c r="B29" s="132"/>
      <c r="C29" s="135" t="s">
        <v>41</v>
      </c>
      <c r="D29" s="135"/>
      <c r="E29" s="135"/>
      <c r="F29" s="135">
        <v>75</v>
      </c>
      <c r="G29" s="42">
        <f t="shared" ref="G29:R29" si="6">SUM(G20:G28)</f>
        <v>6.1609999999999996</v>
      </c>
      <c r="H29" s="42">
        <f t="shared" si="6"/>
        <v>3.024</v>
      </c>
      <c r="I29" s="42">
        <f t="shared" si="6"/>
        <v>11.955</v>
      </c>
      <c r="J29" s="42">
        <f t="shared" si="6"/>
        <v>157.21000000000004</v>
      </c>
      <c r="K29" s="42">
        <f t="shared" si="6"/>
        <v>1505.05</v>
      </c>
      <c r="L29" s="42">
        <f t="shared" si="6"/>
        <v>12.797947500000001</v>
      </c>
      <c r="M29" s="42">
        <f t="shared" si="6"/>
        <v>1002.09</v>
      </c>
      <c r="N29" s="42">
        <f t="shared" si="6"/>
        <v>6.3569200000000006</v>
      </c>
      <c r="O29" s="42">
        <f t="shared" si="6"/>
        <v>0</v>
      </c>
      <c r="P29" s="42">
        <f t="shared" si="6"/>
        <v>0</v>
      </c>
      <c r="Q29" s="42">
        <f t="shared" si="6"/>
        <v>502.96</v>
      </c>
      <c r="R29" s="42">
        <f t="shared" si="6"/>
        <v>6.4410274999999988</v>
      </c>
      <c r="S29" s="41">
        <f t="shared" si="0"/>
        <v>12.797947499999999</v>
      </c>
      <c r="T29" s="132"/>
      <c r="U29" s="132"/>
    </row>
    <row r="30" spans="1:21" x14ac:dyDescent="0.2">
      <c r="A30" s="16"/>
      <c r="B30" s="16" t="s">
        <v>69</v>
      </c>
      <c r="C30" s="16"/>
      <c r="D30" s="16"/>
      <c r="E30" s="16"/>
      <c r="F30" s="16"/>
      <c r="G30" s="98">
        <f>G25+G19+G18+G14</f>
        <v>7.5</v>
      </c>
      <c r="H30" s="98">
        <f>H25+H19+H18+H14</f>
        <v>13.33</v>
      </c>
      <c r="I30" s="98">
        <f>I25+I19+I18+I14</f>
        <v>85.548000000000002</v>
      </c>
      <c r="J30" s="98">
        <f>J25+J19+J18+J14</f>
        <v>460.24999999999994</v>
      </c>
      <c r="K30" s="98">
        <f>K25+K19+K18+K14</f>
        <v>67.81</v>
      </c>
      <c r="L30" s="98">
        <f t="shared" ref="L30:S30" si="7">L29+L6+L18+L14</f>
        <v>30.113982500000002</v>
      </c>
      <c r="M30" s="98">
        <f t="shared" si="7"/>
        <v>1002.09</v>
      </c>
      <c r="N30" s="120">
        <f t="shared" si="7"/>
        <v>13.646455000000001</v>
      </c>
      <c r="O30" s="98">
        <f t="shared" si="7"/>
        <v>0</v>
      </c>
      <c r="P30" s="98">
        <f t="shared" si="7"/>
        <v>0</v>
      </c>
      <c r="Q30" s="98">
        <f t="shared" si="7"/>
        <v>502.96</v>
      </c>
      <c r="R30" s="120">
        <f t="shared" si="7"/>
        <v>16.467527499999999</v>
      </c>
      <c r="S30" s="98">
        <f t="shared" si="7"/>
        <v>30.113982499999999</v>
      </c>
      <c r="T30" s="132"/>
      <c r="U30" s="132"/>
    </row>
    <row r="31" spans="1:21" x14ac:dyDescent="0.2">
      <c r="T31" s="179"/>
      <c r="U31" s="179"/>
    </row>
  </sheetData>
  <mergeCells count="18"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K1:L2"/>
    <mergeCell ref="D1:D3"/>
    <mergeCell ref="B9:B11"/>
    <mergeCell ref="A8:A14"/>
    <mergeCell ref="A15:A18"/>
    <mergeCell ref="B15:B17"/>
    <mergeCell ref="A1:A3"/>
    <mergeCell ref="C1:C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S30" sqref="S30"/>
    </sheetView>
  </sheetViews>
  <sheetFormatPr defaultRowHeight="12.75" x14ac:dyDescent="0.2"/>
  <cols>
    <col min="1" max="1" width="4.42578125" style="16" customWidth="1"/>
    <col min="2" max="2" width="21.5703125" style="16" customWidth="1"/>
    <col min="3" max="3" width="14.140625" style="16" customWidth="1"/>
    <col min="4" max="4" width="6.140625" style="16" customWidth="1"/>
    <col min="5" max="5" width="5.140625" style="16" customWidth="1"/>
    <col min="6" max="6" width="7" style="16" customWidth="1"/>
    <col min="7" max="7" width="6.7109375" style="16" customWidth="1"/>
    <col min="8" max="8" width="6.140625" style="16" customWidth="1"/>
    <col min="9" max="9" width="6.5703125" style="16" customWidth="1"/>
    <col min="10" max="10" width="6.42578125" style="16" customWidth="1"/>
    <col min="11" max="11" width="6.7109375" style="16" customWidth="1"/>
    <col min="12" max="12" width="6.140625" style="103" customWidth="1"/>
    <col min="13" max="13" width="6.7109375" style="16" customWidth="1"/>
    <col min="14" max="14" width="5" style="103" customWidth="1"/>
    <col min="15" max="15" width="5.5703125" style="16" customWidth="1"/>
    <col min="16" max="16" width="6.28515625" style="103" customWidth="1"/>
    <col min="17" max="17" width="6.5703125" style="16" customWidth="1"/>
    <col min="18" max="18" width="5" style="103" customWidth="1"/>
    <col min="19" max="19" width="7.140625" style="16" customWidth="1"/>
    <col min="20" max="20" width="6.5703125" style="16" customWidth="1"/>
    <col min="21" max="16384" width="9.140625" style="16"/>
  </cols>
  <sheetData>
    <row r="1" spans="1:20" s="18" customFormat="1" ht="15" customHeight="1" x14ac:dyDescent="0.25">
      <c r="A1" s="266" t="s">
        <v>42</v>
      </c>
      <c r="B1" s="180" t="s">
        <v>0</v>
      </c>
      <c r="C1" s="266" t="s">
        <v>1</v>
      </c>
      <c r="D1" s="266" t="s">
        <v>2</v>
      </c>
      <c r="E1" s="266" t="s">
        <v>3</v>
      </c>
      <c r="F1" s="266" t="s">
        <v>4</v>
      </c>
      <c r="G1" s="266" t="s">
        <v>5</v>
      </c>
      <c r="H1" s="266" t="s">
        <v>6</v>
      </c>
      <c r="I1" s="266" t="s">
        <v>7</v>
      </c>
      <c r="J1" s="266" t="s">
        <v>8</v>
      </c>
      <c r="K1" s="266" t="s">
        <v>62</v>
      </c>
      <c r="L1" s="266"/>
      <c r="M1" s="267" t="s">
        <v>63</v>
      </c>
      <c r="N1" s="267"/>
      <c r="O1" s="267"/>
      <c r="P1" s="267"/>
      <c r="Q1" s="267"/>
      <c r="R1" s="267"/>
      <c r="S1" s="181"/>
      <c r="T1" s="181"/>
    </row>
    <row r="2" spans="1:20" s="18" customFormat="1" ht="52.5" customHeight="1" x14ac:dyDescent="0.25">
      <c r="A2" s="266"/>
      <c r="B2" s="180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7" t="s">
        <v>64</v>
      </c>
      <c r="N2" s="267"/>
      <c r="O2" s="266" t="s">
        <v>65</v>
      </c>
      <c r="P2" s="266"/>
      <c r="Q2" s="266" t="s">
        <v>66</v>
      </c>
      <c r="R2" s="266"/>
      <c r="S2" s="161" t="s">
        <v>162</v>
      </c>
      <c r="T2" s="161" t="s">
        <v>163</v>
      </c>
    </row>
    <row r="3" spans="1:20" s="18" customFormat="1" ht="37.5" customHeight="1" x14ac:dyDescent="0.25">
      <c r="A3" s="266"/>
      <c r="B3" s="180"/>
      <c r="C3" s="266"/>
      <c r="D3" s="266"/>
      <c r="E3" s="266"/>
      <c r="F3" s="266"/>
      <c r="G3" s="266"/>
      <c r="H3" s="266"/>
      <c r="I3" s="266"/>
      <c r="J3" s="266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18.75" customHeight="1" x14ac:dyDescent="0.3">
      <c r="A4" s="79" t="s">
        <v>118</v>
      </c>
      <c r="B4" s="107" t="s">
        <v>119</v>
      </c>
      <c r="C4" s="80" t="s">
        <v>13</v>
      </c>
      <c r="D4" s="81">
        <v>25</v>
      </c>
      <c r="E4" s="81">
        <v>20</v>
      </c>
      <c r="F4" s="81"/>
      <c r="G4" s="82">
        <v>0.45</v>
      </c>
      <c r="H4" s="82">
        <v>0.02</v>
      </c>
      <c r="I4" s="82">
        <v>1.1399999999999999</v>
      </c>
      <c r="J4" s="82">
        <v>5.4</v>
      </c>
      <c r="K4" s="82">
        <v>25</v>
      </c>
      <c r="L4" s="103">
        <f>D4*K4/1000</f>
        <v>0.625</v>
      </c>
      <c r="N4" s="103">
        <f>M4*D4/1000</f>
        <v>0</v>
      </c>
      <c r="O4" s="16">
        <v>25</v>
      </c>
      <c r="P4" s="103">
        <f>D4*O4/1000</f>
        <v>0.625</v>
      </c>
      <c r="R4" s="103">
        <f>D4*Q4/1000</f>
        <v>0</v>
      </c>
      <c r="S4" s="107"/>
      <c r="T4" s="107"/>
    </row>
    <row r="5" spans="1:20" ht="16.5" x14ac:dyDescent="0.3">
      <c r="A5" s="79"/>
      <c r="B5" s="107"/>
      <c r="C5" s="80" t="s">
        <v>32</v>
      </c>
      <c r="D5" s="81">
        <v>100</v>
      </c>
      <c r="E5" s="81">
        <v>72</v>
      </c>
      <c r="F5" s="81"/>
      <c r="G5" s="82">
        <v>2</v>
      </c>
      <c r="H5" s="82">
        <v>0.28999999999999998</v>
      </c>
      <c r="I5" s="82">
        <v>12.46</v>
      </c>
      <c r="J5" s="82">
        <v>57.6</v>
      </c>
      <c r="K5" s="82">
        <v>20</v>
      </c>
      <c r="L5" s="103">
        <f t="shared" ref="L5:L13" si="0">D5*K5/1000</f>
        <v>2</v>
      </c>
      <c r="N5" s="103">
        <f t="shared" ref="N5:N13" si="1">M5*D5/1000</f>
        <v>0</v>
      </c>
      <c r="O5" s="16">
        <v>20</v>
      </c>
      <c r="P5" s="103">
        <f t="shared" ref="P5:P13" si="2">D5*O5/1000</f>
        <v>2</v>
      </c>
      <c r="R5" s="103">
        <f t="shared" ref="R5:R13" si="3">D5*Q5/1000</f>
        <v>0</v>
      </c>
      <c r="S5" s="107"/>
      <c r="T5" s="107"/>
    </row>
    <row r="6" spans="1:20" ht="16.5" x14ac:dyDescent="0.3">
      <c r="A6" s="79"/>
      <c r="B6" s="99"/>
      <c r="C6" s="80" t="s">
        <v>14</v>
      </c>
      <c r="D6" s="81">
        <v>12.5</v>
      </c>
      <c r="E6" s="81">
        <v>10</v>
      </c>
      <c r="F6" s="81"/>
      <c r="G6" s="82">
        <v>0.16</v>
      </c>
      <c r="H6" s="82">
        <v>8.9999999999999993E-3</v>
      </c>
      <c r="I6" s="82">
        <v>0.81</v>
      </c>
      <c r="J6" s="82">
        <v>3.26</v>
      </c>
      <c r="K6" s="82">
        <v>30</v>
      </c>
      <c r="L6" s="103">
        <f t="shared" si="0"/>
        <v>0.375</v>
      </c>
      <c r="N6" s="103">
        <f t="shared" si="1"/>
        <v>0</v>
      </c>
      <c r="O6" s="16">
        <v>30</v>
      </c>
      <c r="P6" s="103">
        <f t="shared" si="2"/>
        <v>0.375</v>
      </c>
      <c r="R6" s="103">
        <f t="shared" si="3"/>
        <v>0</v>
      </c>
      <c r="S6" s="99"/>
      <c r="T6" s="99"/>
    </row>
    <row r="7" spans="1:20" ht="16.5" x14ac:dyDescent="0.3">
      <c r="A7" s="79"/>
      <c r="B7" s="99"/>
      <c r="C7" s="80" t="s">
        <v>36</v>
      </c>
      <c r="D7" s="81">
        <v>12</v>
      </c>
      <c r="E7" s="81">
        <v>10</v>
      </c>
      <c r="F7" s="81"/>
      <c r="G7" s="82">
        <v>0.17</v>
      </c>
      <c r="H7" s="82">
        <v>0.9</v>
      </c>
      <c r="I7" s="82">
        <v>0.80400000000000005</v>
      </c>
      <c r="J7" s="82">
        <v>4.13</v>
      </c>
      <c r="K7" s="82">
        <v>25</v>
      </c>
      <c r="L7" s="103">
        <f t="shared" si="0"/>
        <v>0.3</v>
      </c>
      <c r="N7" s="103">
        <f t="shared" si="1"/>
        <v>0</v>
      </c>
      <c r="O7" s="16">
        <v>25</v>
      </c>
      <c r="P7" s="103">
        <f t="shared" si="2"/>
        <v>0.3</v>
      </c>
      <c r="R7" s="103">
        <f t="shared" si="3"/>
        <v>0</v>
      </c>
      <c r="S7" s="99"/>
      <c r="T7" s="99"/>
    </row>
    <row r="8" spans="1:20" ht="33" x14ac:dyDescent="0.3">
      <c r="A8" s="79"/>
      <c r="B8" s="99"/>
      <c r="C8" s="80" t="s">
        <v>120</v>
      </c>
      <c r="D8" s="81">
        <v>16.7</v>
      </c>
      <c r="E8" s="81">
        <v>15</v>
      </c>
      <c r="F8" s="81"/>
      <c r="G8" s="82">
        <v>0.13</v>
      </c>
      <c r="H8" s="82">
        <v>1.6E-2</v>
      </c>
      <c r="I8" s="82">
        <v>0.38400000000000001</v>
      </c>
      <c r="J8" s="82">
        <v>2.4</v>
      </c>
      <c r="K8" s="82">
        <v>50</v>
      </c>
      <c r="L8" s="103">
        <f t="shared" si="0"/>
        <v>0.83499999999999996</v>
      </c>
      <c r="N8" s="103">
        <f t="shared" si="1"/>
        <v>0</v>
      </c>
      <c r="O8" s="16">
        <v>50</v>
      </c>
      <c r="P8" s="103">
        <f t="shared" si="2"/>
        <v>0.83499999999999996</v>
      </c>
      <c r="R8" s="103">
        <f t="shared" si="3"/>
        <v>0</v>
      </c>
      <c r="S8" s="99"/>
      <c r="T8" s="99"/>
    </row>
    <row r="9" spans="1:20" ht="33" x14ac:dyDescent="0.3">
      <c r="A9" s="79"/>
      <c r="B9" s="99"/>
      <c r="C9" s="80" t="s">
        <v>11</v>
      </c>
      <c r="D9" s="81">
        <v>5</v>
      </c>
      <c r="E9" s="81">
        <v>5</v>
      </c>
      <c r="F9" s="81"/>
      <c r="G9" s="82">
        <v>0.04</v>
      </c>
      <c r="H9" s="82">
        <v>3.63</v>
      </c>
      <c r="I9" s="82">
        <v>0.13</v>
      </c>
      <c r="J9" s="82">
        <v>33.049999999999997</v>
      </c>
      <c r="K9" s="82">
        <v>447.02</v>
      </c>
      <c r="L9" s="103">
        <f t="shared" si="0"/>
        <v>2.2351000000000001</v>
      </c>
      <c r="M9" s="16">
        <v>447.02</v>
      </c>
      <c r="N9" s="103">
        <f t="shared" si="1"/>
        <v>2.2351000000000001</v>
      </c>
      <c r="P9" s="103">
        <f t="shared" si="2"/>
        <v>0</v>
      </c>
      <c r="R9" s="103">
        <f t="shared" si="3"/>
        <v>0</v>
      </c>
      <c r="S9" s="99"/>
      <c r="T9" s="99"/>
    </row>
    <row r="10" spans="1:20" ht="16.5" x14ac:dyDescent="0.3">
      <c r="A10" s="79"/>
      <c r="B10" s="99"/>
      <c r="C10" s="80" t="s">
        <v>117</v>
      </c>
      <c r="D10" s="115">
        <v>0.17899999999999999</v>
      </c>
      <c r="E10" s="81"/>
      <c r="F10" s="81"/>
      <c r="G10" s="82">
        <v>0.7</v>
      </c>
      <c r="H10" s="82">
        <v>0.17</v>
      </c>
      <c r="I10" s="82"/>
      <c r="J10" s="82">
        <v>5.25</v>
      </c>
      <c r="K10" s="82"/>
      <c r="L10" s="103">
        <f t="shared" si="0"/>
        <v>0</v>
      </c>
      <c r="M10" s="82"/>
      <c r="N10" s="103">
        <f t="shared" si="1"/>
        <v>0</v>
      </c>
      <c r="P10" s="103">
        <f t="shared" si="2"/>
        <v>0</v>
      </c>
      <c r="R10" s="103">
        <f t="shared" si="3"/>
        <v>0</v>
      </c>
      <c r="S10" s="99"/>
      <c r="T10" s="99"/>
    </row>
    <row r="11" spans="1:20" ht="16.5" x14ac:dyDescent="0.3">
      <c r="A11" s="79"/>
      <c r="B11" s="99"/>
      <c r="C11" s="80" t="s">
        <v>10</v>
      </c>
      <c r="D11" s="81">
        <v>1</v>
      </c>
      <c r="E11" s="81"/>
      <c r="F11" s="81"/>
      <c r="G11" s="82" t="s">
        <v>12</v>
      </c>
      <c r="H11" s="82" t="s">
        <v>12</v>
      </c>
      <c r="I11" s="82" t="s">
        <v>12</v>
      </c>
      <c r="J11" s="82" t="s">
        <v>12</v>
      </c>
      <c r="K11" s="82">
        <v>9.5</v>
      </c>
      <c r="L11" s="103">
        <f t="shared" si="0"/>
        <v>9.4999999999999998E-3</v>
      </c>
      <c r="M11" s="16">
        <v>9.5</v>
      </c>
      <c r="N11" s="103">
        <f t="shared" si="1"/>
        <v>9.4999999999999998E-3</v>
      </c>
      <c r="P11" s="103">
        <f t="shared" si="2"/>
        <v>0</v>
      </c>
      <c r="R11" s="103">
        <f t="shared" si="3"/>
        <v>0</v>
      </c>
      <c r="S11" s="99"/>
      <c r="T11" s="99"/>
    </row>
    <row r="12" spans="1:20" ht="16.5" x14ac:dyDescent="0.3">
      <c r="A12" s="79"/>
      <c r="B12" s="99"/>
      <c r="C12" s="80" t="s">
        <v>106</v>
      </c>
      <c r="D12" s="81">
        <v>54</v>
      </c>
      <c r="E12" s="81">
        <v>40.5</v>
      </c>
      <c r="F12" s="81"/>
      <c r="G12" s="82">
        <v>10</v>
      </c>
      <c r="H12" s="82">
        <v>6.48</v>
      </c>
      <c r="I12" s="82" t="s">
        <v>12</v>
      </c>
      <c r="J12" s="82">
        <v>88.29</v>
      </c>
      <c r="K12" s="82">
        <v>399.56</v>
      </c>
      <c r="L12" s="103">
        <f t="shared" si="0"/>
        <v>21.576240000000002</v>
      </c>
      <c r="N12" s="103">
        <f t="shared" si="1"/>
        <v>0</v>
      </c>
      <c r="P12" s="103">
        <f t="shared" si="2"/>
        <v>0</v>
      </c>
      <c r="Q12" s="16">
        <v>399.56</v>
      </c>
      <c r="R12" s="103">
        <f t="shared" si="3"/>
        <v>21.576240000000002</v>
      </c>
      <c r="S12" s="99"/>
      <c r="T12" s="99"/>
    </row>
    <row r="13" spans="1:20" ht="16.5" x14ac:dyDescent="0.3">
      <c r="A13" s="79"/>
      <c r="B13" s="99"/>
      <c r="C13" s="80" t="s">
        <v>121</v>
      </c>
      <c r="D13" s="81">
        <v>10</v>
      </c>
      <c r="E13" s="81">
        <v>10</v>
      </c>
      <c r="F13" s="81">
        <v>10</v>
      </c>
      <c r="G13" s="82">
        <v>0.24</v>
      </c>
      <c r="H13" s="82">
        <v>2</v>
      </c>
      <c r="I13" s="82">
        <v>0.32</v>
      </c>
      <c r="J13" s="82">
        <v>20.64</v>
      </c>
      <c r="K13" s="82">
        <v>171.79</v>
      </c>
      <c r="L13" s="103">
        <f t="shared" si="0"/>
        <v>1.7178999999999998</v>
      </c>
      <c r="N13" s="103">
        <f t="shared" si="1"/>
        <v>0</v>
      </c>
      <c r="P13" s="103">
        <f t="shared" si="2"/>
        <v>0</v>
      </c>
      <c r="Q13" s="16">
        <v>171.79</v>
      </c>
      <c r="R13" s="103">
        <f t="shared" si="3"/>
        <v>1.7178999999999998</v>
      </c>
      <c r="S13" s="99"/>
      <c r="T13" s="99"/>
    </row>
    <row r="14" spans="1:20" ht="16.5" x14ac:dyDescent="0.3">
      <c r="A14" s="79"/>
      <c r="B14" s="99"/>
      <c r="C14" s="80"/>
      <c r="D14" s="81"/>
      <c r="E14" s="81"/>
      <c r="F14" s="81" t="s">
        <v>99</v>
      </c>
      <c r="G14" s="83">
        <f>SUM(G4:G13)</f>
        <v>13.89</v>
      </c>
      <c r="H14" s="83">
        <f t="shared" ref="H14:R14" si="4">SUM(H4:H13)</f>
        <v>13.515000000000001</v>
      </c>
      <c r="I14" s="83">
        <f t="shared" si="4"/>
        <v>16.048000000000002</v>
      </c>
      <c r="J14" s="83">
        <f t="shared" si="4"/>
        <v>220.01999999999998</v>
      </c>
      <c r="K14" s="83">
        <f t="shared" si="4"/>
        <v>1177.8699999999999</v>
      </c>
      <c r="L14" s="83">
        <f t="shared" si="4"/>
        <v>29.673740000000002</v>
      </c>
      <c r="M14" s="83"/>
      <c r="N14" s="83">
        <f t="shared" si="4"/>
        <v>2.2446000000000002</v>
      </c>
      <c r="O14" s="83"/>
      <c r="P14" s="83">
        <f t="shared" si="4"/>
        <v>4.1349999999999998</v>
      </c>
      <c r="Q14" s="83"/>
      <c r="R14" s="83">
        <f t="shared" si="4"/>
        <v>23.294140000000002</v>
      </c>
      <c r="S14" s="99"/>
      <c r="T14" s="99"/>
    </row>
    <row r="15" spans="1:20" s="11" customFormat="1" ht="15" customHeight="1" x14ac:dyDescent="0.2">
      <c r="A15" s="228"/>
      <c r="B15" s="233" t="s">
        <v>131</v>
      </c>
      <c r="C15" s="127" t="s">
        <v>23</v>
      </c>
      <c r="D15" s="135">
        <v>30</v>
      </c>
      <c r="E15" s="135"/>
      <c r="F15" s="135"/>
      <c r="G15" s="135">
        <v>3.09</v>
      </c>
      <c r="H15" s="135">
        <v>0.33</v>
      </c>
      <c r="I15" s="135">
        <v>20.6</v>
      </c>
      <c r="J15" s="135">
        <v>100.2</v>
      </c>
      <c r="K15" s="133">
        <v>33.15</v>
      </c>
      <c r="L15" s="45">
        <f t="shared" ref="L15:L24" si="5">D15*K15/1000</f>
        <v>0.99450000000000005</v>
      </c>
      <c r="M15" s="133">
        <v>33.15</v>
      </c>
      <c r="N15" s="45">
        <f t="shared" ref="N15:N24" si="6">D15*M15/1000</f>
        <v>0.99450000000000005</v>
      </c>
      <c r="O15" s="135"/>
      <c r="P15" s="45"/>
      <c r="Q15" s="135"/>
      <c r="R15" s="42"/>
      <c r="S15" s="132"/>
      <c r="T15" s="132"/>
    </row>
    <row r="16" spans="1:20" s="11" customFormat="1" ht="15" customHeight="1" x14ac:dyDescent="0.2">
      <c r="A16" s="228"/>
      <c r="B16" s="233"/>
      <c r="C16" s="127" t="s">
        <v>24</v>
      </c>
      <c r="D16" s="135">
        <v>2.4</v>
      </c>
      <c r="E16" s="135">
        <v>2</v>
      </c>
      <c r="F16" s="135"/>
      <c r="G16" s="135">
        <v>0.25</v>
      </c>
      <c r="H16" s="135">
        <v>0.23</v>
      </c>
      <c r="I16" s="135">
        <v>0.01</v>
      </c>
      <c r="J16" s="135">
        <v>3.14</v>
      </c>
      <c r="K16" s="133">
        <v>181.25</v>
      </c>
      <c r="L16" s="45">
        <f t="shared" si="5"/>
        <v>0.435</v>
      </c>
      <c r="M16" s="133">
        <v>181.25</v>
      </c>
      <c r="N16" s="45">
        <f t="shared" si="6"/>
        <v>0.435</v>
      </c>
      <c r="O16" s="135"/>
      <c r="P16" s="45"/>
      <c r="Q16" s="135"/>
      <c r="R16" s="42"/>
      <c r="S16" s="132"/>
      <c r="T16" s="132"/>
    </row>
    <row r="17" spans="1:20" s="11" customFormat="1" ht="15" customHeight="1" x14ac:dyDescent="0.2">
      <c r="A17" s="228"/>
      <c r="B17" s="233"/>
      <c r="C17" s="127" t="s">
        <v>132</v>
      </c>
      <c r="D17" s="135">
        <v>12</v>
      </c>
      <c r="E17" s="135"/>
      <c r="F17" s="135"/>
      <c r="G17" s="135">
        <v>0.38</v>
      </c>
      <c r="H17" s="135">
        <v>1.34</v>
      </c>
      <c r="I17" s="135">
        <v>0.38</v>
      </c>
      <c r="J17" s="135">
        <v>6.96</v>
      </c>
      <c r="K17" s="133">
        <v>55.84</v>
      </c>
      <c r="L17" s="45">
        <f t="shared" si="5"/>
        <v>0.67008000000000001</v>
      </c>
      <c r="M17" s="133">
        <v>55.84</v>
      </c>
      <c r="N17" s="45">
        <f t="shared" si="6"/>
        <v>0.67008000000000001</v>
      </c>
      <c r="O17" s="135"/>
      <c r="P17" s="45"/>
      <c r="Q17" s="135"/>
      <c r="R17" s="42">
        <f>D17*Q17/1000</f>
        <v>0</v>
      </c>
      <c r="S17" s="132"/>
      <c r="T17" s="132"/>
    </row>
    <row r="18" spans="1:20" s="11" customFormat="1" ht="15" customHeight="1" x14ac:dyDescent="0.2">
      <c r="A18" s="228"/>
      <c r="B18" s="233"/>
      <c r="C18" s="127" t="s">
        <v>9</v>
      </c>
      <c r="D18" s="135">
        <v>9.6</v>
      </c>
      <c r="E18" s="135"/>
      <c r="F18" s="135"/>
      <c r="G18" s="135"/>
      <c r="H18" s="135"/>
      <c r="I18" s="135">
        <v>9.5</v>
      </c>
      <c r="J18" s="135">
        <v>36.299999999999997</v>
      </c>
      <c r="K18" s="133">
        <v>51.1</v>
      </c>
      <c r="L18" s="45">
        <f t="shared" si="5"/>
        <v>0.49056</v>
      </c>
      <c r="M18" s="133">
        <v>51.1</v>
      </c>
      <c r="N18" s="45">
        <f t="shared" si="6"/>
        <v>0.49056</v>
      </c>
      <c r="O18" s="135"/>
      <c r="P18" s="45"/>
      <c r="Q18" s="135"/>
      <c r="R18" s="42">
        <f>D18*Q18/1000</f>
        <v>0</v>
      </c>
      <c r="S18" s="132"/>
      <c r="T18" s="132"/>
    </row>
    <row r="19" spans="1:20" s="11" customFormat="1" ht="15" customHeight="1" x14ac:dyDescent="0.2">
      <c r="A19" s="228"/>
      <c r="B19" s="233"/>
      <c r="C19" s="127" t="s">
        <v>26</v>
      </c>
      <c r="D19" s="135">
        <v>1.2</v>
      </c>
      <c r="E19" s="135"/>
      <c r="F19" s="135"/>
      <c r="G19" s="135"/>
      <c r="H19" s="135"/>
      <c r="I19" s="135"/>
      <c r="J19" s="135"/>
      <c r="K19" s="133">
        <v>359.9</v>
      </c>
      <c r="L19" s="45">
        <f t="shared" si="5"/>
        <v>0.43187999999999993</v>
      </c>
      <c r="M19" s="133">
        <v>359.9</v>
      </c>
      <c r="N19" s="45">
        <f t="shared" si="6"/>
        <v>0.43187999999999993</v>
      </c>
      <c r="O19" s="135"/>
      <c r="P19" s="45"/>
      <c r="Q19" s="135"/>
      <c r="R19" s="42"/>
      <c r="S19" s="132"/>
      <c r="T19" s="132"/>
    </row>
    <row r="20" spans="1:20" s="11" customFormat="1" ht="15" customHeight="1" x14ac:dyDescent="0.2">
      <c r="A20" s="228"/>
      <c r="B20" s="233"/>
      <c r="C20" s="127" t="s">
        <v>11</v>
      </c>
      <c r="D20" s="135">
        <v>2.5</v>
      </c>
      <c r="E20" s="135"/>
      <c r="F20" s="135"/>
      <c r="G20" s="135">
        <v>0.02</v>
      </c>
      <c r="H20" s="135">
        <v>1.8</v>
      </c>
      <c r="I20" s="135">
        <v>0.03</v>
      </c>
      <c r="J20" s="135">
        <v>16.5</v>
      </c>
      <c r="K20" s="133">
        <v>504.7</v>
      </c>
      <c r="L20" s="45">
        <f t="shared" si="5"/>
        <v>1.2617499999999999</v>
      </c>
      <c r="M20" s="133"/>
      <c r="N20" s="45">
        <f t="shared" si="6"/>
        <v>0</v>
      </c>
      <c r="O20" s="135"/>
      <c r="P20" s="45"/>
      <c r="Q20" s="135">
        <v>504.7</v>
      </c>
      <c r="R20" s="42">
        <f>D20*Q20/1000</f>
        <v>1.2617499999999999</v>
      </c>
      <c r="S20" s="132"/>
      <c r="T20" s="132"/>
    </row>
    <row r="21" spans="1:20" s="11" customFormat="1" ht="15" customHeight="1" x14ac:dyDescent="0.2">
      <c r="A21" s="228"/>
      <c r="B21" s="233"/>
      <c r="C21" s="127" t="s">
        <v>35</v>
      </c>
      <c r="D21" s="135">
        <v>75</v>
      </c>
      <c r="E21" s="135">
        <v>60</v>
      </c>
      <c r="F21" s="135"/>
      <c r="G21" s="135">
        <v>1.08</v>
      </c>
      <c r="H21" s="135"/>
      <c r="I21" s="135">
        <v>2.7</v>
      </c>
      <c r="J21" s="135">
        <v>16.2</v>
      </c>
      <c r="K21" s="133">
        <v>25</v>
      </c>
      <c r="L21" s="45">
        <f t="shared" si="5"/>
        <v>1.875</v>
      </c>
      <c r="M21" s="133"/>
      <c r="N21" s="45">
        <f t="shared" si="6"/>
        <v>0</v>
      </c>
      <c r="O21" s="135">
        <v>25</v>
      </c>
      <c r="P21" s="45">
        <f>D21*O21/1000</f>
        <v>1.875</v>
      </c>
      <c r="Q21" s="135"/>
      <c r="R21" s="42"/>
      <c r="S21" s="132"/>
      <c r="T21" s="132"/>
    </row>
    <row r="22" spans="1:20" s="11" customFormat="1" ht="15" customHeight="1" x14ac:dyDescent="0.2">
      <c r="A22" s="228"/>
      <c r="B22" s="233"/>
      <c r="C22" s="127" t="s">
        <v>19</v>
      </c>
      <c r="D22" s="135">
        <v>3.5</v>
      </c>
      <c r="E22" s="135">
        <v>2.9</v>
      </c>
      <c r="F22" s="135"/>
      <c r="G22" s="135">
        <v>0.04</v>
      </c>
      <c r="H22" s="135"/>
      <c r="I22" s="135">
        <v>0.26</v>
      </c>
      <c r="J22" s="135">
        <v>1.18</v>
      </c>
      <c r="K22" s="133">
        <v>25</v>
      </c>
      <c r="L22" s="45">
        <f t="shared" si="5"/>
        <v>8.7499999999999994E-2</v>
      </c>
      <c r="M22" s="133"/>
      <c r="N22" s="45">
        <f t="shared" si="6"/>
        <v>0</v>
      </c>
      <c r="O22" s="135">
        <v>25</v>
      </c>
      <c r="P22" s="45">
        <f>D22*O22/1000</f>
        <v>8.7499999999999994E-2</v>
      </c>
      <c r="Q22" s="135"/>
      <c r="R22" s="42"/>
      <c r="S22" s="132"/>
      <c r="T22" s="132"/>
    </row>
    <row r="23" spans="1:20" s="11" customFormat="1" ht="15" customHeight="1" x14ac:dyDescent="0.2">
      <c r="A23" s="228"/>
      <c r="B23" s="233"/>
      <c r="C23" s="127" t="s">
        <v>10</v>
      </c>
      <c r="D23" s="135">
        <v>1</v>
      </c>
      <c r="E23" s="135"/>
      <c r="F23" s="135"/>
      <c r="G23" s="135"/>
      <c r="H23" s="135"/>
      <c r="I23" s="135"/>
      <c r="J23" s="135"/>
      <c r="K23" s="133">
        <v>9.5</v>
      </c>
      <c r="L23" s="45">
        <f t="shared" si="5"/>
        <v>9.4999999999999998E-3</v>
      </c>
      <c r="M23" s="133">
        <v>9.5</v>
      </c>
      <c r="N23" s="45">
        <f t="shared" si="6"/>
        <v>9.4999999999999998E-3</v>
      </c>
      <c r="O23" s="135"/>
      <c r="P23" s="45"/>
      <c r="Q23" s="135"/>
      <c r="R23" s="42"/>
      <c r="S23" s="132"/>
      <c r="T23" s="132"/>
    </row>
    <row r="24" spans="1:20" s="11" customFormat="1" ht="15" customHeight="1" x14ac:dyDescent="0.2">
      <c r="A24" s="228"/>
      <c r="B24" s="233"/>
      <c r="C24" s="127" t="s">
        <v>11</v>
      </c>
      <c r="D24" s="135">
        <v>11.9</v>
      </c>
      <c r="E24" s="135"/>
      <c r="F24" s="135"/>
      <c r="G24" s="135">
        <v>0.09</v>
      </c>
      <c r="H24" s="135"/>
      <c r="I24" s="135">
        <v>0.15</v>
      </c>
      <c r="J24" s="135">
        <v>78.599999999999994</v>
      </c>
      <c r="K24" s="133">
        <v>504.7</v>
      </c>
      <c r="L24" s="45">
        <f t="shared" si="5"/>
        <v>6.0059300000000002</v>
      </c>
      <c r="M24" s="133"/>
      <c r="N24" s="45">
        <f t="shared" si="6"/>
        <v>0</v>
      </c>
      <c r="O24" s="135"/>
      <c r="P24" s="45"/>
      <c r="Q24" s="135">
        <v>504.7</v>
      </c>
      <c r="R24" s="42">
        <f>D24*Q24/1000</f>
        <v>6.0059300000000002</v>
      </c>
      <c r="S24" s="132"/>
      <c r="T24" s="132"/>
    </row>
    <row r="25" spans="1:20" s="11" customFormat="1" ht="15" customHeight="1" x14ac:dyDescent="0.2">
      <c r="A25" s="228"/>
      <c r="B25" s="233"/>
      <c r="C25" s="135"/>
      <c r="D25" s="135"/>
      <c r="E25" s="135"/>
      <c r="F25" s="135">
        <v>90</v>
      </c>
      <c r="G25" s="42">
        <f t="shared" ref="G25:R25" si="7">SUM(G15:G24)</f>
        <v>4.95</v>
      </c>
      <c r="H25" s="42">
        <f t="shared" si="7"/>
        <v>3.7</v>
      </c>
      <c r="I25" s="42">
        <f t="shared" si="7"/>
        <v>33.630000000000003</v>
      </c>
      <c r="J25" s="42">
        <f t="shared" si="7"/>
        <v>259.08</v>
      </c>
      <c r="K25" s="42">
        <f t="shared" si="7"/>
        <v>1750.14</v>
      </c>
      <c r="L25" s="45">
        <f t="shared" si="7"/>
        <v>12.261700000000001</v>
      </c>
      <c r="M25" s="45"/>
      <c r="N25" s="45">
        <f t="shared" si="7"/>
        <v>3.03152</v>
      </c>
      <c r="O25" s="45"/>
      <c r="P25" s="45">
        <f t="shared" si="7"/>
        <v>1.9624999999999999</v>
      </c>
      <c r="Q25" s="45"/>
      <c r="R25" s="45">
        <f t="shared" si="7"/>
        <v>7.2676800000000004</v>
      </c>
      <c r="S25" s="132"/>
      <c r="T25" s="132"/>
    </row>
    <row r="26" spans="1:20" s="11" customFormat="1" ht="15" customHeight="1" x14ac:dyDescent="0.2">
      <c r="A26" s="229"/>
      <c r="B26" s="132" t="s">
        <v>22</v>
      </c>
      <c r="C26" s="127" t="s">
        <v>21</v>
      </c>
      <c r="D26" s="127">
        <v>1</v>
      </c>
      <c r="E26" s="127">
        <v>1</v>
      </c>
      <c r="F26" s="30"/>
      <c r="G26" s="133">
        <v>0</v>
      </c>
      <c r="H26" s="133"/>
      <c r="I26" s="133"/>
      <c r="J26" s="133"/>
      <c r="K26" s="133">
        <v>663.97</v>
      </c>
      <c r="L26" s="70">
        <f>D26*K26/1000</f>
        <v>0.66397000000000006</v>
      </c>
      <c r="M26" s="133">
        <v>663.97</v>
      </c>
      <c r="N26" s="70">
        <f>D26*M26/1000</f>
        <v>0.66397000000000006</v>
      </c>
      <c r="O26" s="135"/>
      <c r="P26" s="70">
        <f>D26*O26/1000</f>
        <v>0</v>
      </c>
      <c r="Q26" s="135"/>
      <c r="R26" s="69">
        <f>D26*Q26/1000</f>
        <v>0</v>
      </c>
      <c r="S26" s="132"/>
      <c r="T26" s="132"/>
    </row>
    <row r="27" spans="1:20" s="11" customFormat="1" ht="15" customHeight="1" x14ac:dyDescent="0.2">
      <c r="A27" s="229"/>
      <c r="B27" s="132"/>
      <c r="C27" s="127" t="s">
        <v>9</v>
      </c>
      <c r="D27" s="127">
        <v>15</v>
      </c>
      <c r="E27" s="127">
        <v>15</v>
      </c>
      <c r="F27" s="30"/>
      <c r="G27" s="133">
        <f>SUM(F27)</f>
        <v>0</v>
      </c>
      <c r="H27" s="133"/>
      <c r="I27" s="133">
        <v>14.9</v>
      </c>
      <c r="J27" s="133">
        <v>56.8</v>
      </c>
      <c r="K27" s="133">
        <v>51.1</v>
      </c>
      <c r="L27" s="70">
        <f>D27*K27/1000</f>
        <v>0.76649999999999996</v>
      </c>
      <c r="M27" s="133">
        <v>51.1</v>
      </c>
      <c r="N27" s="70">
        <f>D27*M27/1000</f>
        <v>0.76649999999999996</v>
      </c>
      <c r="O27" s="135"/>
      <c r="P27" s="70">
        <f>D27*O27/1000</f>
        <v>0</v>
      </c>
      <c r="Q27" s="135"/>
      <c r="R27" s="69">
        <f>D27*Q27/1000</f>
        <v>0</v>
      </c>
      <c r="S27" s="132"/>
      <c r="T27" s="132"/>
    </row>
    <row r="28" spans="1:20" s="11" customFormat="1" ht="18" customHeight="1" x14ac:dyDescent="0.2">
      <c r="A28" s="229"/>
      <c r="B28" s="132"/>
      <c r="C28" s="127" t="s">
        <v>41</v>
      </c>
      <c r="D28" s="127"/>
      <c r="E28" s="127"/>
      <c r="F28" s="133">
        <v>200</v>
      </c>
      <c r="G28" s="44">
        <f>SUM(G26:G27)</f>
        <v>0</v>
      </c>
      <c r="H28" s="44">
        <f t="shared" ref="H28:R28" si="8">SUM(H26:H27)</f>
        <v>0</v>
      </c>
      <c r="I28" s="44">
        <f t="shared" si="8"/>
        <v>14.9</v>
      </c>
      <c r="J28" s="44">
        <f t="shared" si="8"/>
        <v>56.8</v>
      </c>
      <c r="K28" s="44"/>
      <c r="L28" s="72">
        <f t="shared" si="8"/>
        <v>1.4304700000000001</v>
      </c>
      <c r="M28" s="44">
        <f t="shared" si="8"/>
        <v>715.07</v>
      </c>
      <c r="N28" s="72">
        <f t="shared" si="8"/>
        <v>1.4304700000000001</v>
      </c>
      <c r="O28" s="44">
        <f t="shared" si="8"/>
        <v>0</v>
      </c>
      <c r="P28" s="72">
        <f t="shared" si="8"/>
        <v>0</v>
      </c>
      <c r="Q28" s="44">
        <f t="shared" si="8"/>
        <v>0</v>
      </c>
      <c r="R28" s="72">
        <f t="shared" si="8"/>
        <v>0</v>
      </c>
      <c r="S28" s="132"/>
      <c r="T28" s="132"/>
    </row>
    <row r="29" spans="1:20" ht="15.75" customHeight="1" x14ac:dyDescent="0.2">
      <c r="A29" s="135"/>
      <c r="B29" s="132" t="s">
        <v>28</v>
      </c>
      <c r="C29" s="127" t="s">
        <v>28</v>
      </c>
      <c r="D29" s="127">
        <v>40</v>
      </c>
      <c r="E29" s="127">
        <v>40</v>
      </c>
      <c r="F29" s="133">
        <v>40</v>
      </c>
      <c r="G29" s="127"/>
      <c r="H29" s="127">
        <v>1.2</v>
      </c>
      <c r="I29" s="127">
        <v>46</v>
      </c>
      <c r="J29" s="127">
        <v>167.2</v>
      </c>
      <c r="K29" s="133">
        <v>58.81</v>
      </c>
      <c r="L29" s="70">
        <f>D29*K29/1000</f>
        <v>2.3524000000000003</v>
      </c>
      <c r="M29" s="133">
        <v>58.81</v>
      </c>
      <c r="N29" s="70">
        <f>D29*M29/1000</f>
        <v>2.3524000000000003</v>
      </c>
      <c r="O29" s="41"/>
      <c r="P29" s="70">
        <f>D29*O29/1000</f>
        <v>0</v>
      </c>
      <c r="Q29" s="41"/>
      <c r="R29" s="69">
        <f>D29*Q29/1000</f>
        <v>0</v>
      </c>
      <c r="S29" s="132"/>
      <c r="T29" s="132"/>
    </row>
    <row r="30" spans="1:20" x14ac:dyDescent="0.2">
      <c r="A30" s="16" t="s">
        <v>69</v>
      </c>
      <c r="G30" s="26">
        <f t="shared" ref="G30:R30" si="9">G29+G28+G25+G14</f>
        <v>18.84</v>
      </c>
      <c r="H30" s="26">
        <f t="shared" si="9"/>
        <v>18.414999999999999</v>
      </c>
      <c r="I30" s="26">
        <f t="shared" si="9"/>
        <v>110.578</v>
      </c>
      <c r="J30" s="26">
        <f t="shared" si="9"/>
        <v>703.09999999999991</v>
      </c>
      <c r="K30" s="26">
        <f t="shared" si="9"/>
        <v>2986.8199999999997</v>
      </c>
      <c r="L30" s="26">
        <f t="shared" si="9"/>
        <v>45.718310000000002</v>
      </c>
      <c r="M30" s="26">
        <f t="shared" si="9"/>
        <v>773.88000000000011</v>
      </c>
      <c r="N30" s="121">
        <f t="shared" si="9"/>
        <v>9.0589900000000014</v>
      </c>
      <c r="O30" s="26">
        <f t="shared" si="9"/>
        <v>0</v>
      </c>
      <c r="P30" s="26">
        <f t="shared" si="9"/>
        <v>6.0975000000000001</v>
      </c>
      <c r="Q30" s="26">
        <f t="shared" si="9"/>
        <v>0</v>
      </c>
      <c r="R30" s="121">
        <f t="shared" si="9"/>
        <v>30.561820000000004</v>
      </c>
      <c r="S30" s="222">
        <v>45.8</v>
      </c>
    </row>
  </sheetData>
  <mergeCells count="17">
    <mergeCell ref="A26:A28"/>
    <mergeCell ref="H1:H3"/>
    <mergeCell ref="I1:I3"/>
    <mergeCell ref="J1:J3"/>
    <mergeCell ref="K1:L2"/>
    <mergeCell ref="B15:B25"/>
    <mergeCell ref="A15:A25"/>
    <mergeCell ref="M1:R1"/>
    <mergeCell ref="M2:N2"/>
    <mergeCell ref="O2:P2"/>
    <mergeCell ref="Q2:R2"/>
    <mergeCell ref="A1:A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5"/>
  <sheetViews>
    <sheetView workbookViewId="0">
      <selection activeCell="U25" sqref="U25"/>
    </sheetView>
  </sheetViews>
  <sheetFormatPr defaultRowHeight="12.75" x14ac:dyDescent="0.2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 x14ac:dyDescent="0.2">
      <c r="A1" s="245" t="s">
        <v>42</v>
      </c>
      <c r="B1" s="68" t="s">
        <v>0</v>
      </c>
      <c r="C1" s="64"/>
      <c r="D1" s="64"/>
      <c r="E1" s="245" t="s">
        <v>1</v>
      </c>
      <c r="F1" s="245" t="s">
        <v>2</v>
      </c>
      <c r="G1" s="245" t="s">
        <v>3</v>
      </c>
      <c r="H1" s="245" t="s">
        <v>4</v>
      </c>
      <c r="I1" s="245" t="s">
        <v>5</v>
      </c>
      <c r="J1" s="245" t="s">
        <v>6</v>
      </c>
      <c r="K1" s="245" t="s">
        <v>7</v>
      </c>
      <c r="L1" s="245" t="s">
        <v>8</v>
      </c>
      <c r="M1" s="275" t="s">
        <v>62</v>
      </c>
      <c r="N1" s="276"/>
      <c r="O1" s="273" t="s">
        <v>63</v>
      </c>
      <c r="P1" s="279"/>
      <c r="Q1" s="279"/>
      <c r="R1" s="279"/>
      <c r="S1" s="279"/>
      <c r="T1" s="274"/>
      <c r="U1" s="142"/>
      <c r="V1" s="142"/>
    </row>
    <row r="2" spans="1:22" x14ac:dyDescent="0.2">
      <c r="A2" s="246"/>
      <c r="B2" s="56"/>
      <c r="C2" s="56"/>
      <c r="D2" s="56"/>
      <c r="E2" s="246"/>
      <c r="F2" s="246"/>
      <c r="G2" s="246"/>
      <c r="H2" s="246"/>
      <c r="I2" s="246"/>
      <c r="J2" s="246"/>
      <c r="K2" s="246"/>
      <c r="L2" s="246"/>
      <c r="M2" s="277"/>
      <c r="N2" s="278"/>
      <c r="O2" s="280" t="s">
        <v>64</v>
      </c>
      <c r="P2" s="281"/>
      <c r="Q2" s="282" t="s">
        <v>65</v>
      </c>
      <c r="R2" s="283"/>
      <c r="S2" s="282" t="s">
        <v>66</v>
      </c>
      <c r="T2" s="283"/>
      <c r="U2" s="56"/>
      <c r="V2" s="56"/>
    </row>
    <row r="3" spans="1:22" ht="38.25" x14ac:dyDescent="0.2">
      <c r="A3" s="247"/>
      <c r="B3" s="58"/>
      <c r="C3" s="64"/>
      <c r="D3" s="64"/>
      <c r="E3" s="247"/>
      <c r="F3" s="247"/>
      <c r="G3" s="247"/>
      <c r="H3" s="247"/>
      <c r="I3" s="247"/>
      <c r="J3" s="247"/>
      <c r="K3" s="247"/>
      <c r="L3" s="247"/>
      <c r="M3" s="12" t="s">
        <v>43</v>
      </c>
      <c r="N3" s="69" t="s">
        <v>67</v>
      </c>
      <c r="O3" s="12" t="s">
        <v>43</v>
      </c>
      <c r="P3" s="69" t="s">
        <v>67</v>
      </c>
      <c r="Q3" s="12" t="s">
        <v>43</v>
      </c>
      <c r="R3" s="70" t="s">
        <v>67</v>
      </c>
      <c r="S3" s="12" t="s">
        <v>43</v>
      </c>
      <c r="T3" s="69" t="s">
        <v>67</v>
      </c>
      <c r="U3" s="142"/>
      <c r="V3" s="142"/>
    </row>
    <row r="5" spans="1:22" ht="25.5" x14ac:dyDescent="0.2">
      <c r="A5" s="3" t="s">
        <v>38</v>
      </c>
      <c r="B5" s="14" t="s">
        <v>152</v>
      </c>
      <c r="C5" s="14"/>
      <c r="D5" s="14"/>
      <c r="E5" s="8" t="s">
        <v>13</v>
      </c>
      <c r="F5" s="3">
        <v>99.6</v>
      </c>
      <c r="G5" s="3">
        <v>79</v>
      </c>
      <c r="H5" s="1"/>
      <c r="I5" s="3">
        <v>1.4</v>
      </c>
      <c r="J5" s="3"/>
      <c r="K5" s="3">
        <v>3.7</v>
      </c>
      <c r="L5" s="3">
        <v>21.3</v>
      </c>
      <c r="M5" s="1">
        <v>25</v>
      </c>
      <c r="N5" s="70">
        <f>F5*M5/1000</f>
        <v>2.4900000000000002</v>
      </c>
      <c r="O5" s="2"/>
      <c r="P5" s="70">
        <f>F5*O5/1000</f>
        <v>0</v>
      </c>
      <c r="Q5" s="16">
        <v>25</v>
      </c>
      <c r="R5" s="70">
        <f>F5*Q5/1000</f>
        <v>2.4900000000000002</v>
      </c>
      <c r="S5" s="16"/>
      <c r="T5" s="75">
        <f>F5*S5/1000</f>
        <v>0</v>
      </c>
      <c r="U5" s="14"/>
      <c r="V5" s="14"/>
    </row>
    <row r="6" spans="1:22" x14ac:dyDescent="0.2">
      <c r="A6" s="3"/>
      <c r="B6" s="14"/>
      <c r="C6" s="14"/>
      <c r="D6" s="14"/>
      <c r="E6" s="8" t="s">
        <v>19</v>
      </c>
      <c r="F6" s="3">
        <v>12.5</v>
      </c>
      <c r="G6" s="3">
        <v>10</v>
      </c>
      <c r="H6" s="1"/>
      <c r="I6" s="3">
        <v>0.14000000000000001</v>
      </c>
      <c r="J6" s="3"/>
      <c r="K6" s="3">
        <v>0.91</v>
      </c>
      <c r="L6" s="3">
        <v>4.0999999999999996</v>
      </c>
      <c r="M6" s="1">
        <v>25</v>
      </c>
      <c r="N6" s="70">
        <f>F6*M6/1000</f>
        <v>0.3125</v>
      </c>
      <c r="O6" s="2"/>
      <c r="P6" s="70">
        <f>F6*O6/1000</f>
        <v>0</v>
      </c>
      <c r="Q6" s="16">
        <v>25</v>
      </c>
      <c r="R6" s="70">
        <f>F6*Q6/1000</f>
        <v>0.3125</v>
      </c>
      <c r="S6" s="16"/>
      <c r="T6" s="75">
        <f>F6*S6/1000</f>
        <v>0</v>
      </c>
      <c r="U6" s="14"/>
      <c r="V6" s="14"/>
    </row>
    <row r="7" spans="1:22" x14ac:dyDescent="0.2">
      <c r="A7" s="3"/>
      <c r="B7" s="14"/>
      <c r="C7" s="14"/>
      <c r="D7" s="14"/>
      <c r="E7" s="8" t="s">
        <v>92</v>
      </c>
      <c r="F7" s="3">
        <v>12.5</v>
      </c>
      <c r="G7" s="3">
        <v>10</v>
      </c>
      <c r="H7" s="1"/>
      <c r="I7" s="3">
        <v>0.1</v>
      </c>
      <c r="J7" s="3"/>
      <c r="K7" s="3">
        <v>0.7</v>
      </c>
      <c r="L7" s="3">
        <v>3.4</v>
      </c>
      <c r="M7" s="1">
        <v>30</v>
      </c>
      <c r="N7" s="70">
        <f>F7*M7/1000</f>
        <v>0.375</v>
      </c>
      <c r="O7" s="2"/>
      <c r="P7" s="70">
        <f>F7*O7/1000</f>
        <v>0</v>
      </c>
      <c r="Q7" s="16">
        <v>30</v>
      </c>
      <c r="R7" s="70">
        <f>F7*Q7/1000</f>
        <v>0.375</v>
      </c>
      <c r="S7" s="16"/>
      <c r="T7" s="75">
        <f>F7*S7/1000</f>
        <v>0</v>
      </c>
      <c r="U7" s="14"/>
      <c r="V7" s="14"/>
    </row>
    <row r="8" spans="1:22" x14ac:dyDescent="0.2">
      <c r="A8" s="3"/>
      <c r="B8" s="14"/>
      <c r="C8" s="14"/>
      <c r="D8" s="14"/>
      <c r="E8" s="8" t="s">
        <v>9</v>
      </c>
      <c r="F8" s="3">
        <v>5</v>
      </c>
      <c r="G8" s="3">
        <v>5</v>
      </c>
      <c r="H8" s="1"/>
      <c r="I8" s="3"/>
      <c r="J8" s="3"/>
      <c r="K8" s="3">
        <v>4.9000000000000004</v>
      </c>
      <c r="L8" s="3">
        <v>18.899999999999999</v>
      </c>
      <c r="M8" s="1">
        <v>51.1</v>
      </c>
      <c r="N8" s="70">
        <f>F8*M8/1000</f>
        <v>0.2555</v>
      </c>
      <c r="O8" s="2">
        <v>51.1</v>
      </c>
      <c r="P8" s="70">
        <f>F8*O8/1000</f>
        <v>0.2555</v>
      </c>
      <c r="Q8" s="16"/>
      <c r="R8" s="70">
        <f>F8*Q8/1000</f>
        <v>0</v>
      </c>
      <c r="S8" s="16"/>
      <c r="T8" s="75">
        <f>F8*S8/1000</f>
        <v>0</v>
      </c>
      <c r="U8" s="14"/>
      <c r="V8" s="14"/>
    </row>
    <row r="9" spans="1:22" ht="15" customHeight="1" x14ac:dyDescent="0.2">
      <c r="A9" s="6"/>
      <c r="B9" s="10"/>
      <c r="C9" s="10"/>
      <c r="D9" s="10"/>
      <c r="E9" s="8" t="s">
        <v>15</v>
      </c>
      <c r="F9" s="3">
        <v>5</v>
      </c>
      <c r="G9" s="3">
        <v>5</v>
      </c>
      <c r="H9" s="1"/>
      <c r="I9" s="3"/>
      <c r="J9" s="3">
        <v>4.99</v>
      </c>
      <c r="K9" s="3"/>
      <c r="L9" s="3">
        <v>44.9</v>
      </c>
      <c r="M9" s="1">
        <v>114.49</v>
      </c>
      <c r="N9" s="70">
        <f>F9*M9/1000</f>
        <v>0.5724499999999999</v>
      </c>
      <c r="O9" s="2">
        <v>114.49</v>
      </c>
      <c r="P9" s="70">
        <f>F9*O9/1000</f>
        <v>0.5724499999999999</v>
      </c>
      <c r="Q9" s="16"/>
      <c r="R9" s="70">
        <f>F9*Q9/1000</f>
        <v>0</v>
      </c>
      <c r="S9" s="16"/>
      <c r="T9" s="75">
        <f>F9*S9/1000</f>
        <v>0</v>
      </c>
      <c r="U9" s="10"/>
      <c r="V9" s="10"/>
    </row>
    <row r="10" spans="1:22" x14ac:dyDescent="0.2">
      <c r="A10" s="3"/>
      <c r="B10" s="9"/>
      <c r="C10" s="9"/>
      <c r="D10" s="9"/>
      <c r="E10" s="8"/>
      <c r="F10" s="3"/>
      <c r="G10" s="3"/>
      <c r="H10" s="1">
        <v>100</v>
      </c>
      <c r="I10" s="3">
        <f>SUM(I5:I9)</f>
        <v>1.6400000000000001</v>
      </c>
      <c r="J10" s="3">
        <f>SUM(J5:J9)</f>
        <v>4.99</v>
      </c>
      <c r="K10" s="3">
        <f>SUM(K5:K9)</f>
        <v>10.210000000000001</v>
      </c>
      <c r="L10" s="3">
        <f>SUM(L5:L9)</f>
        <v>92.6</v>
      </c>
      <c r="M10" s="3"/>
      <c r="N10" s="70">
        <f>SUM(N5:N9)</f>
        <v>4.0054499999999997</v>
      </c>
      <c r="O10" s="70"/>
      <c r="P10" s="70">
        <f>SUM(P5:P9)</f>
        <v>0.82794999999999996</v>
      </c>
      <c r="Q10" s="70"/>
      <c r="R10" s="70">
        <f>SUM(R5:R9)</f>
        <v>3.1775000000000002</v>
      </c>
      <c r="S10" s="70"/>
      <c r="T10" s="70">
        <f>SUM(T5:T9)</f>
        <v>0</v>
      </c>
      <c r="U10" s="9"/>
      <c r="V10" s="9"/>
    </row>
    <row r="11" spans="1:22" ht="24" customHeight="1" x14ac:dyDescent="0.2">
      <c r="A11" s="248" t="s">
        <v>31</v>
      </c>
      <c r="B11" s="268" t="s">
        <v>90</v>
      </c>
      <c r="C11" s="100"/>
      <c r="D11" s="100"/>
      <c r="E11" s="7" t="s">
        <v>91</v>
      </c>
      <c r="F11" s="7">
        <v>59.4</v>
      </c>
      <c r="G11" s="7">
        <v>47.4</v>
      </c>
      <c r="H11" s="12"/>
      <c r="I11" s="12">
        <v>18.399999999999999</v>
      </c>
      <c r="J11" s="12">
        <v>11.9</v>
      </c>
      <c r="K11" s="12"/>
      <c r="L11" s="12">
        <v>161.9</v>
      </c>
      <c r="M11" s="12">
        <v>399.56</v>
      </c>
      <c r="N11" s="70">
        <f t="shared" ref="N11:N19" si="0">F11*M11/1000</f>
        <v>23.733863999999997</v>
      </c>
      <c r="O11" s="12"/>
      <c r="P11" s="70">
        <f t="shared" ref="P11:P19" si="1">F11*O11/1000</f>
        <v>0</v>
      </c>
      <c r="Q11" s="11"/>
      <c r="R11" s="70">
        <f t="shared" ref="R11:R19" si="2">F11*Q11/1000</f>
        <v>0</v>
      </c>
      <c r="S11" s="11">
        <v>399.56</v>
      </c>
      <c r="T11" s="75">
        <f t="shared" ref="T11:T19" si="3">F11*S11/1000</f>
        <v>23.733863999999997</v>
      </c>
      <c r="U11" s="143"/>
      <c r="V11" s="143"/>
    </row>
    <row r="12" spans="1:22" ht="15.75" customHeight="1" x14ac:dyDescent="0.2">
      <c r="A12" s="249"/>
      <c r="B12" s="269"/>
      <c r="C12" s="125"/>
      <c r="D12" s="125"/>
      <c r="E12" s="7" t="s">
        <v>87</v>
      </c>
      <c r="F12" s="7">
        <v>54</v>
      </c>
      <c r="G12" s="7">
        <v>40</v>
      </c>
      <c r="H12" s="12"/>
      <c r="I12" s="12"/>
      <c r="J12" s="12"/>
      <c r="K12" s="12">
        <v>5.99</v>
      </c>
      <c r="L12" s="12">
        <v>215.2</v>
      </c>
      <c r="M12" s="12">
        <v>65.150000000000006</v>
      </c>
      <c r="N12" s="70">
        <f t="shared" si="0"/>
        <v>3.5181000000000004</v>
      </c>
      <c r="O12" s="12">
        <v>65.150000000000006</v>
      </c>
      <c r="P12" s="70">
        <f t="shared" si="1"/>
        <v>3.5181000000000004</v>
      </c>
      <c r="Q12" s="11"/>
      <c r="R12" s="70">
        <f t="shared" si="2"/>
        <v>0</v>
      </c>
      <c r="S12" s="11"/>
      <c r="T12" s="75">
        <f t="shared" si="3"/>
        <v>0</v>
      </c>
      <c r="U12" s="144"/>
      <c r="V12" s="144"/>
    </row>
    <row r="13" spans="1:22" ht="18.75" customHeight="1" x14ac:dyDescent="0.2">
      <c r="A13" s="249"/>
      <c r="B13" s="56"/>
      <c r="C13" s="56"/>
      <c r="D13" s="56"/>
      <c r="E13" s="7" t="s">
        <v>85</v>
      </c>
      <c r="F13" s="7">
        <v>10</v>
      </c>
      <c r="G13" s="7">
        <v>6</v>
      </c>
      <c r="H13" s="12"/>
      <c r="I13" s="12"/>
      <c r="J13" s="12"/>
      <c r="K13" s="12">
        <v>1.04</v>
      </c>
      <c r="L13" s="12">
        <v>4.13</v>
      </c>
      <c r="M13" s="12">
        <v>25</v>
      </c>
      <c r="N13" s="70">
        <f t="shared" si="0"/>
        <v>0.25</v>
      </c>
      <c r="O13" s="12"/>
      <c r="P13" s="70">
        <f t="shared" si="1"/>
        <v>0</v>
      </c>
      <c r="Q13" s="11">
        <v>25</v>
      </c>
      <c r="R13" s="70">
        <f t="shared" si="2"/>
        <v>0.25</v>
      </c>
      <c r="S13" s="11"/>
      <c r="T13" s="75">
        <f t="shared" si="3"/>
        <v>0</v>
      </c>
      <c r="U13" s="56"/>
      <c r="V13" s="56"/>
    </row>
    <row r="14" spans="1:22" x14ac:dyDescent="0.2">
      <c r="A14" s="249"/>
      <c r="B14" s="56"/>
      <c r="C14" s="56"/>
      <c r="D14" s="56"/>
      <c r="E14" s="7" t="s">
        <v>77</v>
      </c>
      <c r="F14" s="114">
        <v>1</v>
      </c>
      <c r="G14" s="7">
        <v>1</v>
      </c>
      <c r="H14" s="12"/>
      <c r="I14" s="12"/>
      <c r="J14" s="12"/>
      <c r="K14" s="12"/>
      <c r="L14" s="12"/>
      <c r="M14" s="12">
        <v>9.5</v>
      </c>
      <c r="N14" s="70">
        <f t="shared" si="0"/>
        <v>9.4999999999999998E-3</v>
      </c>
      <c r="O14" s="12">
        <v>9.5</v>
      </c>
      <c r="P14" s="70">
        <f t="shared" si="1"/>
        <v>9.4999999999999998E-3</v>
      </c>
      <c r="Q14" s="11"/>
      <c r="R14" s="70">
        <f t="shared" si="2"/>
        <v>0</v>
      </c>
      <c r="S14" s="11"/>
      <c r="T14" s="75">
        <f t="shared" si="3"/>
        <v>0</v>
      </c>
      <c r="U14" s="56"/>
      <c r="V14" s="56"/>
    </row>
    <row r="15" spans="1:22" x14ac:dyDescent="0.2">
      <c r="A15" s="249"/>
      <c r="B15" s="56"/>
      <c r="C15" s="56"/>
      <c r="D15" s="56"/>
      <c r="E15" s="7" t="s">
        <v>92</v>
      </c>
      <c r="F15" s="7">
        <v>15</v>
      </c>
      <c r="G15" s="7">
        <v>11.4</v>
      </c>
      <c r="H15" s="12"/>
      <c r="I15" s="12"/>
      <c r="J15" s="12"/>
      <c r="K15" s="12">
        <v>1.0900000000000001</v>
      </c>
      <c r="L15" s="12">
        <v>5.17</v>
      </c>
      <c r="M15" s="12">
        <v>30</v>
      </c>
      <c r="N15" s="70">
        <f t="shared" si="0"/>
        <v>0.45</v>
      </c>
      <c r="O15" s="12"/>
      <c r="P15" s="70">
        <f t="shared" si="1"/>
        <v>0</v>
      </c>
      <c r="Q15" s="11">
        <v>30</v>
      </c>
      <c r="R15" s="70">
        <f t="shared" si="2"/>
        <v>0.45</v>
      </c>
      <c r="S15" s="11"/>
      <c r="T15" s="75">
        <f t="shared" si="3"/>
        <v>0</v>
      </c>
      <c r="U15" s="56"/>
      <c r="V15" s="56"/>
    </row>
    <row r="16" spans="1:22" ht="11.25" customHeight="1" x14ac:dyDescent="0.2">
      <c r="A16" s="249"/>
      <c r="B16" s="56"/>
      <c r="C16" s="56"/>
      <c r="D16" s="56"/>
      <c r="E16" s="7" t="s">
        <v>93</v>
      </c>
      <c r="F16" s="7">
        <v>10</v>
      </c>
      <c r="G16" s="7">
        <v>9</v>
      </c>
      <c r="H16" s="12"/>
      <c r="I16" s="12">
        <v>7.0000000000000007E-2</v>
      </c>
      <c r="J16" s="12"/>
      <c r="K16" s="12"/>
      <c r="L16" s="12">
        <v>15.3</v>
      </c>
      <c r="M16" s="12">
        <v>70</v>
      </c>
      <c r="N16" s="70">
        <f t="shared" si="0"/>
        <v>0.7</v>
      </c>
      <c r="O16" s="12">
        <v>70</v>
      </c>
      <c r="P16" s="70">
        <f t="shared" si="1"/>
        <v>0.7</v>
      </c>
      <c r="Q16" s="11"/>
      <c r="R16" s="70">
        <f t="shared" si="2"/>
        <v>0</v>
      </c>
      <c r="S16" s="11"/>
      <c r="T16" s="75">
        <f t="shared" si="3"/>
        <v>0</v>
      </c>
      <c r="U16" s="56"/>
      <c r="V16" s="56"/>
    </row>
    <row r="17" spans="1:22" ht="17.25" customHeight="1" x14ac:dyDescent="0.2">
      <c r="A17" s="249"/>
      <c r="B17" s="56"/>
      <c r="C17" s="56"/>
      <c r="D17" s="56"/>
      <c r="E17" s="7" t="s">
        <v>88</v>
      </c>
      <c r="F17" s="7">
        <v>6</v>
      </c>
      <c r="G17" s="7">
        <v>6</v>
      </c>
      <c r="H17" s="12"/>
      <c r="I17" s="12"/>
      <c r="J17" s="12">
        <v>4.99</v>
      </c>
      <c r="K17" s="12"/>
      <c r="L17" s="12">
        <v>44.85</v>
      </c>
      <c r="M17" s="12">
        <v>447.02</v>
      </c>
      <c r="N17" s="70">
        <f t="shared" si="0"/>
        <v>2.6821199999999998</v>
      </c>
      <c r="O17" s="12">
        <v>447.02</v>
      </c>
      <c r="P17" s="70">
        <f t="shared" si="1"/>
        <v>2.6821199999999998</v>
      </c>
      <c r="Q17" s="11"/>
      <c r="R17" s="70">
        <f t="shared" si="2"/>
        <v>0</v>
      </c>
      <c r="S17" s="11"/>
      <c r="T17" s="75">
        <f t="shared" si="3"/>
        <v>0</v>
      </c>
      <c r="U17" s="56"/>
      <c r="V17" s="56"/>
    </row>
    <row r="18" spans="1:22" ht="15.75" customHeight="1" x14ac:dyDescent="0.2">
      <c r="A18" s="249"/>
      <c r="B18" s="56"/>
      <c r="C18" s="56"/>
      <c r="D18" s="56"/>
      <c r="E18" s="7" t="s">
        <v>94</v>
      </c>
      <c r="F18" s="7"/>
      <c r="G18" s="7"/>
      <c r="H18" s="12">
        <v>30</v>
      </c>
      <c r="I18" s="12"/>
      <c r="J18" s="12"/>
      <c r="K18" s="12"/>
      <c r="L18" s="12"/>
      <c r="M18" s="12"/>
      <c r="N18" s="70">
        <f t="shared" si="0"/>
        <v>0</v>
      </c>
      <c r="O18" s="12"/>
      <c r="P18" s="70">
        <f t="shared" si="1"/>
        <v>0</v>
      </c>
      <c r="Q18" s="11"/>
      <c r="R18" s="70">
        <f t="shared" si="2"/>
        <v>0</v>
      </c>
      <c r="S18" s="11"/>
      <c r="T18" s="75">
        <f t="shared" si="3"/>
        <v>0</v>
      </c>
      <c r="U18" s="56"/>
      <c r="V18" s="56"/>
    </row>
    <row r="19" spans="1:22" ht="16.5" customHeight="1" x14ac:dyDescent="0.2">
      <c r="A19" s="249"/>
      <c r="B19" s="56"/>
      <c r="C19" s="56"/>
      <c r="D19" s="56"/>
      <c r="E19" s="7" t="s">
        <v>95</v>
      </c>
      <c r="F19" s="7"/>
      <c r="G19" s="7"/>
      <c r="H19" s="12">
        <v>120</v>
      </c>
      <c r="I19" s="12"/>
      <c r="J19" s="12"/>
      <c r="K19" s="12"/>
      <c r="L19" s="12"/>
      <c r="M19" s="12"/>
      <c r="N19" s="70">
        <f t="shared" si="0"/>
        <v>0</v>
      </c>
      <c r="O19" s="12"/>
      <c r="P19" s="70">
        <f t="shared" si="1"/>
        <v>0</v>
      </c>
      <c r="Q19" s="11"/>
      <c r="R19" s="70">
        <f t="shared" si="2"/>
        <v>0</v>
      </c>
      <c r="S19" s="11"/>
      <c r="T19" s="75">
        <f t="shared" si="3"/>
        <v>0</v>
      </c>
      <c r="U19" s="56"/>
      <c r="V19" s="56"/>
    </row>
    <row r="20" spans="1:22" x14ac:dyDescent="0.2">
      <c r="A20" s="250"/>
      <c r="B20" s="58"/>
      <c r="C20" s="58"/>
      <c r="D20" s="58"/>
      <c r="E20" s="11" t="s">
        <v>41</v>
      </c>
      <c r="F20" s="11"/>
      <c r="G20" s="11"/>
      <c r="H20" s="11">
        <v>150</v>
      </c>
      <c r="I20" s="42">
        <f>SUM(I11:I19)</f>
        <v>18.47</v>
      </c>
      <c r="J20" s="42">
        <f t="shared" ref="J20:T20" si="4">SUM(J11:J19)</f>
        <v>16.89</v>
      </c>
      <c r="K20" s="42">
        <f t="shared" si="4"/>
        <v>8.120000000000001</v>
      </c>
      <c r="L20" s="42">
        <f t="shared" si="4"/>
        <v>446.55000000000007</v>
      </c>
      <c r="M20" s="42"/>
      <c r="N20" s="74">
        <f t="shared" si="4"/>
        <v>31.343583999999996</v>
      </c>
      <c r="O20" s="45"/>
      <c r="P20" s="74">
        <f t="shared" si="4"/>
        <v>6.9097200000000001</v>
      </c>
      <c r="Q20" s="45"/>
      <c r="R20" s="74">
        <f t="shared" si="4"/>
        <v>0.7</v>
      </c>
      <c r="S20" s="45"/>
      <c r="T20" s="76">
        <f t="shared" si="4"/>
        <v>23.733863999999997</v>
      </c>
      <c r="U20" s="58"/>
      <c r="V20" s="58"/>
    </row>
    <row r="21" spans="1:22" ht="25.5" x14ac:dyDescent="0.2">
      <c r="A21" s="270" t="s">
        <v>20</v>
      </c>
      <c r="B21" s="68" t="s">
        <v>22</v>
      </c>
      <c r="C21" s="68"/>
      <c r="D21" s="68"/>
      <c r="E21" s="7" t="s">
        <v>21</v>
      </c>
      <c r="F21" s="7">
        <v>1</v>
      </c>
      <c r="G21" s="7">
        <v>1</v>
      </c>
      <c r="H21" s="11"/>
      <c r="I21" s="12"/>
      <c r="J21" s="12"/>
      <c r="K21" s="12" t="s">
        <v>12</v>
      </c>
      <c r="L21" s="12" t="s">
        <v>12</v>
      </c>
      <c r="M21" s="12">
        <v>663.97</v>
      </c>
      <c r="N21" s="70">
        <f>F21*M21/1000</f>
        <v>0.66397000000000006</v>
      </c>
      <c r="O21" s="12">
        <v>663.97</v>
      </c>
      <c r="P21" s="70">
        <f>F21*O21/1000</f>
        <v>0.66397000000000006</v>
      </c>
      <c r="Q21" s="11"/>
      <c r="R21" s="70">
        <f>F21*Q21/1000</f>
        <v>0</v>
      </c>
      <c r="S21" s="11"/>
      <c r="T21" s="75">
        <f>F21*S21/1000</f>
        <v>0</v>
      </c>
      <c r="U21" s="146"/>
      <c r="V21" s="146"/>
    </row>
    <row r="22" spans="1:22" x14ac:dyDescent="0.2">
      <c r="A22" s="271"/>
      <c r="B22" s="56"/>
      <c r="C22" s="56"/>
      <c r="D22" s="56"/>
      <c r="E22" s="7" t="s">
        <v>9</v>
      </c>
      <c r="F22" s="7">
        <v>15</v>
      </c>
      <c r="G22" s="7">
        <v>15</v>
      </c>
      <c r="H22" s="11"/>
      <c r="I22" s="12"/>
      <c r="J22" s="12"/>
      <c r="K22" s="12">
        <v>14.9</v>
      </c>
      <c r="L22" s="12">
        <v>56.8</v>
      </c>
      <c r="M22" s="12">
        <v>51.1</v>
      </c>
      <c r="N22" s="70">
        <f>F22*M22/1000</f>
        <v>0.76649999999999996</v>
      </c>
      <c r="O22" s="12">
        <v>51.1</v>
      </c>
      <c r="P22" s="70">
        <f>F22*O22/1000</f>
        <v>0.76649999999999996</v>
      </c>
      <c r="Q22" s="11"/>
      <c r="R22" s="70">
        <f>F22*Q22/1000</f>
        <v>0</v>
      </c>
      <c r="S22" s="11"/>
      <c r="T22" s="75">
        <f>F22*S22/1000</f>
        <v>0</v>
      </c>
      <c r="U22" s="56"/>
      <c r="V22" s="56"/>
    </row>
    <row r="23" spans="1:22" x14ac:dyDescent="0.2">
      <c r="A23" s="272"/>
      <c r="B23" s="58"/>
      <c r="C23" s="58"/>
      <c r="D23" s="58"/>
      <c r="E23" s="7"/>
      <c r="F23" s="7"/>
      <c r="G23" s="7"/>
      <c r="H23" s="11">
        <v>200</v>
      </c>
      <c r="I23" s="44">
        <f>SUM(I21:I22)</f>
        <v>0</v>
      </c>
      <c r="J23" s="44">
        <f t="shared" ref="J23:T23" si="5">SUM(J21:J22)</f>
        <v>0</v>
      </c>
      <c r="K23" s="44">
        <f t="shared" si="5"/>
        <v>14.9</v>
      </c>
      <c r="L23" s="44">
        <f t="shared" si="5"/>
        <v>56.8</v>
      </c>
      <c r="M23" s="44"/>
      <c r="N23" s="72">
        <f t="shared" si="5"/>
        <v>1.4304700000000001</v>
      </c>
      <c r="O23" s="44"/>
      <c r="P23" s="72">
        <f t="shared" si="5"/>
        <v>1.4304700000000001</v>
      </c>
      <c r="Q23" s="44"/>
      <c r="R23" s="72">
        <f t="shared" si="5"/>
        <v>0</v>
      </c>
      <c r="S23" s="44"/>
      <c r="T23" s="77">
        <f t="shared" si="5"/>
        <v>0</v>
      </c>
      <c r="U23" s="58"/>
      <c r="V23" s="58"/>
    </row>
    <row r="24" spans="1:22" x14ac:dyDescent="0.2">
      <c r="A24" s="11"/>
      <c r="B24" s="64" t="s">
        <v>57</v>
      </c>
      <c r="C24" s="64"/>
      <c r="D24" s="64"/>
      <c r="E24" s="7" t="s">
        <v>28</v>
      </c>
      <c r="F24" s="7">
        <v>40</v>
      </c>
      <c r="G24" s="7">
        <v>40</v>
      </c>
      <c r="H24" s="12">
        <v>40</v>
      </c>
      <c r="I24" s="7">
        <v>6.96</v>
      </c>
      <c r="J24" s="7">
        <v>1.2</v>
      </c>
      <c r="K24" s="7">
        <v>46</v>
      </c>
      <c r="L24" s="7">
        <v>167.2</v>
      </c>
      <c r="M24" s="12">
        <v>58.81</v>
      </c>
      <c r="N24" s="70">
        <f>F24*M24/1000</f>
        <v>2.3524000000000003</v>
      </c>
      <c r="O24" s="12">
        <v>58.81</v>
      </c>
      <c r="P24" s="70">
        <f>F24*O24/1000</f>
        <v>2.3524000000000003</v>
      </c>
      <c r="Q24" s="41"/>
      <c r="R24" s="70">
        <f>F24*Q24/1000</f>
        <v>0</v>
      </c>
      <c r="S24" s="41">
        <f>K24*R24/1000</f>
        <v>0</v>
      </c>
      <c r="T24" s="75">
        <f>F24*S24/1000</f>
        <v>0</v>
      </c>
      <c r="U24" s="142"/>
      <c r="V24" s="142"/>
    </row>
    <row r="25" spans="1:22" x14ac:dyDescent="0.2">
      <c r="A25" s="273" t="s">
        <v>69</v>
      </c>
      <c r="B25" s="274"/>
      <c r="C25" s="124"/>
      <c r="D25" s="124"/>
      <c r="E25" s="52"/>
      <c r="F25" s="52"/>
      <c r="G25" s="52"/>
      <c r="H25" s="52"/>
      <c r="I25" s="61">
        <f>I24+I23+I20+I10</f>
        <v>27.07</v>
      </c>
      <c r="J25" s="61">
        <f t="shared" ref="J25:T25" si="6">J24+J23+J20+J10</f>
        <v>23.08</v>
      </c>
      <c r="K25" s="61">
        <f t="shared" si="6"/>
        <v>79.22999999999999</v>
      </c>
      <c r="L25" s="61">
        <f t="shared" si="6"/>
        <v>763.15000000000009</v>
      </c>
      <c r="M25" s="61">
        <f t="shared" si="6"/>
        <v>58.81</v>
      </c>
      <c r="N25" s="61">
        <f t="shared" si="6"/>
        <v>39.131903999999992</v>
      </c>
      <c r="O25" s="61">
        <f t="shared" si="6"/>
        <v>58.81</v>
      </c>
      <c r="P25" s="118">
        <f t="shared" si="6"/>
        <v>11.52054</v>
      </c>
      <c r="Q25" s="61">
        <f t="shared" si="6"/>
        <v>0</v>
      </c>
      <c r="R25" s="61">
        <f t="shared" si="6"/>
        <v>3.8775000000000004</v>
      </c>
      <c r="S25" s="61">
        <f t="shared" si="6"/>
        <v>0</v>
      </c>
      <c r="T25" s="118">
        <f t="shared" si="6"/>
        <v>23.733863999999997</v>
      </c>
      <c r="U25" s="221">
        <v>39.130000000000003</v>
      </c>
      <c r="V25" s="145"/>
    </row>
  </sheetData>
  <mergeCells count="18">
    <mergeCell ref="L1:L3"/>
    <mergeCell ref="M1:N2"/>
    <mergeCell ref="O1:T1"/>
    <mergeCell ref="O2:P2"/>
    <mergeCell ref="Q2:R2"/>
    <mergeCell ref="S2:T2"/>
    <mergeCell ref="K1:K3"/>
    <mergeCell ref="A1:A3"/>
    <mergeCell ref="E1:E3"/>
    <mergeCell ref="F1:F3"/>
    <mergeCell ref="G1:G3"/>
    <mergeCell ref="H1:H3"/>
    <mergeCell ref="I1:I3"/>
    <mergeCell ref="A11:A20"/>
    <mergeCell ref="B11:B12"/>
    <mergeCell ref="A21:A23"/>
    <mergeCell ref="A25:B25"/>
    <mergeCell ref="J1:J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W22" sqref="W22"/>
    </sheetView>
  </sheetViews>
  <sheetFormatPr defaultRowHeight="12.75" x14ac:dyDescent="0.2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 x14ac:dyDescent="0.2">
      <c r="A1" s="266" t="s">
        <v>42</v>
      </c>
      <c r="B1" s="180" t="s">
        <v>0</v>
      </c>
      <c r="C1" s="266" t="s">
        <v>1</v>
      </c>
      <c r="D1" s="266" t="s">
        <v>2</v>
      </c>
      <c r="E1" s="266" t="s">
        <v>3</v>
      </c>
      <c r="F1" s="266" t="s">
        <v>4</v>
      </c>
      <c r="G1" s="266" t="s">
        <v>5</v>
      </c>
      <c r="H1" s="266" t="s">
        <v>6</v>
      </c>
      <c r="I1" s="266" t="s">
        <v>7</v>
      </c>
      <c r="J1" s="266" t="s">
        <v>8</v>
      </c>
      <c r="K1" s="266" t="s">
        <v>62</v>
      </c>
      <c r="L1" s="266"/>
      <c r="M1" s="267" t="s">
        <v>63</v>
      </c>
      <c r="N1" s="267"/>
      <c r="O1" s="267"/>
      <c r="P1" s="267"/>
      <c r="Q1" s="267"/>
      <c r="R1" s="267"/>
      <c r="S1" s="181"/>
      <c r="T1" s="181"/>
    </row>
    <row r="2" spans="1:20" ht="15" x14ac:dyDescent="0.2">
      <c r="A2" s="266"/>
      <c r="B2" s="180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7" t="s">
        <v>64</v>
      </c>
      <c r="N2" s="267"/>
      <c r="O2" s="266" t="s">
        <v>65</v>
      </c>
      <c r="P2" s="266"/>
      <c r="Q2" s="266" t="s">
        <v>66</v>
      </c>
      <c r="R2" s="266"/>
      <c r="S2" s="181"/>
      <c r="T2" s="181"/>
    </row>
    <row r="3" spans="1:20" ht="30" x14ac:dyDescent="0.2">
      <c r="A3" s="266"/>
      <c r="B3" s="180"/>
      <c r="C3" s="266"/>
      <c r="D3" s="266"/>
      <c r="E3" s="266"/>
      <c r="F3" s="266"/>
      <c r="G3" s="266"/>
      <c r="H3" s="266"/>
      <c r="I3" s="266"/>
      <c r="J3" s="266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15" hidden="1" x14ac:dyDescent="0.25">
      <c r="A4" s="137"/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20"/>
      <c r="T4" s="20"/>
    </row>
    <row r="5" spans="1:20" ht="15" hidden="1" x14ac:dyDescent="0.25">
      <c r="A5" s="137"/>
      <c r="B5" s="132"/>
      <c r="C5" s="127"/>
      <c r="D5" s="135"/>
      <c r="E5" s="135"/>
      <c r="F5" s="135"/>
      <c r="G5" s="133"/>
      <c r="H5" s="135"/>
      <c r="I5" s="135"/>
      <c r="J5" s="135"/>
      <c r="K5" s="41"/>
      <c r="L5" s="70"/>
      <c r="M5" s="41"/>
      <c r="N5" s="70"/>
      <c r="O5" s="135"/>
      <c r="P5" s="70"/>
      <c r="Q5" s="135"/>
      <c r="R5" s="69"/>
      <c r="S5" s="132"/>
      <c r="T5" s="132"/>
    </row>
    <row r="6" spans="1:20" ht="15" hidden="1" x14ac:dyDescent="0.25">
      <c r="A6" s="137"/>
      <c r="B6" s="132"/>
      <c r="C6" s="127"/>
      <c r="D6" s="135"/>
      <c r="E6" s="135"/>
      <c r="F6" s="135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132"/>
      <c r="T6" s="132"/>
    </row>
    <row r="7" spans="1:20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32"/>
    </row>
    <row r="8" spans="1:20" x14ac:dyDescent="0.2">
      <c r="A8" s="228"/>
      <c r="B8" s="16"/>
      <c r="C8" s="127"/>
      <c r="D8" s="135"/>
      <c r="E8" s="135"/>
      <c r="F8" s="135"/>
      <c r="G8" s="135"/>
      <c r="H8" s="135"/>
      <c r="I8" s="135"/>
      <c r="J8" s="135"/>
      <c r="K8" s="133"/>
      <c r="L8" s="70"/>
      <c r="M8" s="133"/>
      <c r="N8" s="70"/>
      <c r="O8" s="135"/>
      <c r="P8" s="70"/>
      <c r="Q8" s="135"/>
      <c r="R8" s="69"/>
      <c r="S8" s="132"/>
      <c r="T8" s="132"/>
    </row>
    <row r="9" spans="1:20" x14ac:dyDescent="0.2">
      <c r="A9" s="228"/>
      <c r="B9" s="240" t="s">
        <v>147</v>
      </c>
      <c r="C9" s="127" t="s">
        <v>148</v>
      </c>
      <c r="D9" s="135">
        <v>33.299999999999997</v>
      </c>
      <c r="E9" s="135">
        <v>33.299999999999997</v>
      </c>
      <c r="F9" s="135"/>
      <c r="G9" s="135">
        <v>3.4</v>
      </c>
      <c r="H9" s="135">
        <v>0.33</v>
      </c>
      <c r="I9" s="135">
        <v>22.5</v>
      </c>
      <c r="J9" s="135">
        <v>109.2</v>
      </c>
      <c r="K9" s="133">
        <v>44.21</v>
      </c>
      <c r="L9" s="70">
        <f>D9*K9/1000</f>
        <v>1.4721930000000001</v>
      </c>
      <c r="M9" s="133">
        <v>44.21</v>
      </c>
      <c r="N9" s="70">
        <f>D9*M9/1000</f>
        <v>1.4721930000000001</v>
      </c>
      <c r="O9" s="135"/>
      <c r="P9" s="70">
        <f>D9*O9/1000</f>
        <v>0</v>
      </c>
      <c r="Q9" s="135"/>
      <c r="R9" s="69">
        <f>D9*Q9/1000</f>
        <v>0</v>
      </c>
      <c r="S9" s="16"/>
      <c r="T9" s="16"/>
    </row>
    <row r="10" spans="1:20" x14ac:dyDescent="0.2">
      <c r="A10" s="228"/>
      <c r="B10" s="240"/>
      <c r="C10" s="127" t="s">
        <v>78</v>
      </c>
      <c r="D10" s="135">
        <v>73.8</v>
      </c>
      <c r="E10" s="135">
        <v>73.8</v>
      </c>
      <c r="F10" s="135"/>
      <c r="G10" s="135">
        <v>2.0299999999999998</v>
      </c>
      <c r="H10" s="135">
        <v>2.5499999999999998</v>
      </c>
      <c r="I10" s="135">
        <v>3.42</v>
      </c>
      <c r="J10" s="135">
        <v>44.47</v>
      </c>
      <c r="K10" s="133">
        <v>55.84</v>
      </c>
      <c r="L10" s="70">
        <f>D10*K10/1000</f>
        <v>4.1209920000000002</v>
      </c>
      <c r="M10" s="133">
        <v>55.84</v>
      </c>
      <c r="N10" s="70">
        <f>D10*M10/1000</f>
        <v>4.1209920000000002</v>
      </c>
      <c r="O10" s="135"/>
      <c r="P10" s="70">
        <f>D10*O10/1000</f>
        <v>0</v>
      </c>
      <c r="Q10" s="135"/>
      <c r="R10" s="69">
        <f>D10*Q10/1000</f>
        <v>0</v>
      </c>
      <c r="S10" s="16"/>
      <c r="T10" s="16"/>
    </row>
    <row r="11" spans="1:20" x14ac:dyDescent="0.2">
      <c r="A11" s="228"/>
      <c r="B11" s="240"/>
      <c r="C11" s="127" t="s">
        <v>74</v>
      </c>
      <c r="D11" s="135">
        <v>7.5</v>
      </c>
      <c r="E11" s="135">
        <v>7.5</v>
      </c>
      <c r="F11" s="135"/>
      <c r="G11" s="135"/>
      <c r="H11" s="135"/>
      <c r="I11" s="135">
        <v>7.48</v>
      </c>
      <c r="J11" s="135">
        <v>28.43</v>
      </c>
      <c r="K11" s="133">
        <v>51.1</v>
      </c>
      <c r="L11" s="70">
        <f>D11*K11/1000</f>
        <v>0.38324999999999998</v>
      </c>
      <c r="M11" s="133">
        <v>51.1</v>
      </c>
      <c r="N11" s="70">
        <f>D11*M11/1000</f>
        <v>0.38324999999999998</v>
      </c>
      <c r="O11" s="135"/>
      <c r="P11" s="70">
        <f>D11*O11/1000</f>
        <v>0</v>
      </c>
      <c r="Q11" s="135"/>
      <c r="R11" s="69">
        <f>D11*Q11/1000</f>
        <v>0</v>
      </c>
      <c r="S11" s="43"/>
      <c r="T11" s="43"/>
    </row>
    <row r="12" spans="1:20" ht="29.25" customHeight="1" x14ac:dyDescent="0.2">
      <c r="A12" s="228"/>
      <c r="B12" s="132"/>
      <c r="C12" s="127" t="s">
        <v>88</v>
      </c>
      <c r="D12" s="135">
        <v>5</v>
      </c>
      <c r="E12" s="135"/>
      <c r="F12" s="135"/>
      <c r="G12" s="135">
        <v>0.04</v>
      </c>
      <c r="H12" s="135">
        <v>3.63</v>
      </c>
      <c r="I12" s="135">
        <v>0.13</v>
      </c>
      <c r="J12" s="135">
        <v>33.049999999999997</v>
      </c>
      <c r="K12" s="133">
        <v>504.7</v>
      </c>
      <c r="L12" s="70">
        <f>D12*K12/1000</f>
        <v>2.5234999999999999</v>
      </c>
      <c r="M12" s="133"/>
      <c r="N12" s="70">
        <f>D12*M12/1000</f>
        <v>0</v>
      </c>
      <c r="O12" s="135"/>
      <c r="P12" s="70">
        <f>D12*O12/1000</f>
        <v>0</v>
      </c>
      <c r="Q12" s="135">
        <v>504.7</v>
      </c>
      <c r="R12" s="69">
        <f>D12*Q12/1000</f>
        <v>2.5234999999999999</v>
      </c>
      <c r="S12" s="43"/>
      <c r="T12" s="43"/>
    </row>
    <row r="13" spans="1:20" x14ac:dyDescent="0.2">
      <c r="A13" s="228"/>
      <c r="B13" s="132"/>
      <c r="C13" s="127" t="s">
        <v>10</v>
      </c>
      <c r="D13" s="135">
        <v>1</v>
      </c>
      <c r="E13" s="135">
        <v>1</v>
      </c>
      <c r="F13" s="135"/>
      <c r="G13" s="135" t="s">
        <v>12</v>
      </c>
      <c r="H13" s="135" t="s">
        <v>12</v>
      </c>
      <c r="I13" s="135" t="s">
        <v>12</v>
      </c>
      <c r="J13" s="135" t="s">
        <v>12</v>
      </c>
      <c r="K13" s="133">
        <v>9.5</v>
      </c>
      <c r="L13" s="70">
        <f>D13*K13/1000</f>
        <v>9.4999999999999998E-3</v>
      </c>
      <c r="M13" s="133">
        <v>9.5</v>
      </c>
      <c r="N13" s="70">
        <f>D13*M13/1000</f>
        <v>9.4999999999999998E-3</v>
      </c>
      <c r="O13" s="135"/>
      <c r="P13" s="70">
        <f>D13*O13/1000</f>
        <v>0</v>
      </c>
      <c r="Q13" s="135"/>
      <c r="R13" s="69">
        <f>D13*Q13/1000</f>
        <v>0</v>
      </c>
      <c r="S13" s="43"/>
      <c r="T13" s="43"/>
    </row>
    <row r="14" spans="1:20" x14ac:dyDescent="0.2">
      <c r="A14" s="228"/>
      <c r="B14" s="132"/>
      <c r="C14" s="127" t="s">
        <v>41</v>
      </c>
      <c r="D14" s="135"/>
      <c r="E14" s="135"/>
      <c r="F14" s="135">
        <v>100</v>
      </c>
      <c r="G14" s="45">
        <f>SUM(G8:G13)</f>
        <v>5.47</v>
      </c>
      <c r="H14" s="45">
        <f t="shared" ref="H14:R14" si="0">SUM(H8:H13)</f>
        <v>6.51</v>
      </c>
      <c r="I14" s="45">
        <f t="shared" si="0"/>
        <v>33.530000000000008</v>
      </c>
      <c r="J14" s="45">
        <f t="shared" si="0"/>
        <v>215.15000000000003</v>
      </c>
      <c r="K14" s="45"/>
      <c r="L14" s="74">
        <f t="shared" si="0"/>
        <v>8.5094349999999999</v>
      </c>
      <c r="M14" s="45"/>
      <c r="N14" s="74">
        <f t="shared" si="0"/>
        <v>5.9859350000000004</v>
      </c>
      <c r="O14" s="45"/>
      <c r="P14" s="74">
        <f t="shared" si="0"/>
        <v>0</v>
      </c>
      <c r="Q14" s="45"/>
      <c r="R14" s="74">
        <f t="shared" si="0"/>
        <v>2.5234999999999999</v>
      </c>
      <c r="S14" s="132"/>
      <c r="T14" s="132"/>
    </row>
    <row r="15" spans="1:20" x14ac:dyDescent="0.2">
      <c r="A15" s="229" t="s">
        <v>20</v>
      </c>
      <c r="B15" s="240" t="s">
        <v>149</v>
      </c>
      <c r="C15" s="127" t="s">
        <v>39</v>
      </c>
      <c r="D15" s="127">
        <v>25</v>
      </c>
      <c r="E15" s="127">
        <v>22</v>
      </c>
      <c r="F15" s="133"/>
      <c r="G15" s="133">
        <v>0.1</v>
      </c>
      <c r="H15" s="133">
        <v>0.09</v>
      </c>
      <c r="I15" s="133">
        <v>2.2000000000000002</v>
      </c>
      <c r="J15" s="133">
        <v>9.9</v>
      </c>
      <c r="K15" s="133">
        <v>86.93</v>
      </c>
      <c r="L15" s="70">
        <f>D15*K15/1000</f>
        <v>2.1732499999999999</v>
      </c>
      <c r="M15" s="133"/>
      <c r="N15" s="70">
        <f>D15*M15/1000</f>
        <v>0</v>
      </c>
      <c r="O15" s="135"/>
      <c r="P15" s="70">
        <f>D15*O15/1000</f>
        <v>0</v>
      </c>
      <c r="Q15" s="135">
        <v>86.93</v>
      </c>
      <c r="R15" s="69">
        <f>D15*Q15/1000</f>
        <v>2.1732499999999999</v>
      </c>
      <c r="S15" s="132"/>
      <c r="T15" s="132"/>
    </row>
    <row r="16" spans="1:20" x14ac:dyDescent="0.2">
      <c r="A16" s="229"/>
      <c r="B16" s="240"/>
      <c r="C16" s="127" t="s">
        <v>9</v>
      </c>
      <c r="D16" s="127">
        <v>20</v>
      </c>
      <c r="E16" s="127">
        <v>20</v>
      </c>
      <c r="F16" s="133"/>
      <c r="G16" s="133"/>
      <c r="H16" s="133"/>
      <c r="I16" s="133">
        <v>19.96</v>
      </c>
      <c r="J16" s="133">
        <v>75.8</v>
      </c>
      <c r="K16" s="133">
        <v>51.1</v>
      </c>
      <c r="L16" s="70">
        <f>D16*K16/1000</f>
        <v>1.022</v>
      </c>
      <c r="M16" s="133">
        <v>51.1</v>
      </c>
      <c r="N16" s="70">
        <f>D16*M16/1000</f>
        <v>1.022</v>
      </c>
      <c r="O16" s="135"/>
      <c r="P16" s="70">
        <f>D16*O16/1000</f>
        <v>0</v>
      </c>
      <c r="Q16" s="135"/>
      <c r="R16" s="69">
        <f>D16*Q16/1000</f>
        <v>0</v>
      </c>
      <c r="S16" s="132"/>
      <c r="T16" s="132"/>
    </row>
    <row r="17" spans="1:20" x14ac:dyDescent="0.2">
      <c r="A17" s="229"/>
      <c r="B17" s="132"/>
      <c r="C17" s="135"/>
      <c r="D17" s="135"/>
      <c r="E17" s="135"/>
      <c r="F17" s="135">
        <v>200</v>
      </c>
      <c r="G17" s="42">
        <f>SUM(G15:G16)</f>
        <v>0.1</v>
      </c>
      <c r="H17" s="42">
        <f t="shared" ref="H17:R17" si="1">SUM(H15:H16)</f>
        <v>0.09</v>
      </c>
      <c r="I17" s="42">
        <f t="shared" si="1"/>
        <v>22.16</v>
      </c>
      <c r="J17" s="42">
        <f t="shared" si="1"/>
        <v>85.7</v>
      </c>
      <c r="K17" s="42"/>
      <c r="L17" s="71">
        <f t="shared" si="1"/>
        <v>3.1952499999999997</v>
      </c>
      <c r="M17" s="42"/>
      <c r="N17" s="71">
        <f t="shared" si="1"/>
        <v>1.022</v>
      </c>
      <c r="O17" s="42"/>
      <c r="P17" s="71">
        <f t="shared" si="1"/>
        <v>0</v>
      </c>
      <c r="Q17" s="42"/>
      <c r="R17" s="71">
        <f t="shared" si="1"/>
        <v>2.1732499999999999</v>
      </c>
      <c r="S17" s="43"/>
      <c r="T17" s="43"/>
    </row>
    <row r="18" spans="1:20" x14ac:dyDescent="0.2">
      <c r="A18" s="135"/>
      <c r="B18" s="132" t="s">
        <v>28</v>
      </c>
      <c r="C18" s="127" t="s">
        <v>28</v>
      </c>
      <c r="D18" s="127">
        <v>40</v>
      </c>
      <c r="E18" s="127">
        <v>40</v>
      </c>
      <c r="F18" s="133">
        <v>40</v>
      </c>
      <c r="G18" s="127"/>
      <c r="H18" s="127">
        <v>1.2</v>
      </c>
      <c r="I18" s="127">
        <v>46</v>
      </c>
      <c r="J18" s="127">
        <v>167.2</v>
      </c>
      <c r="K18" s="133">
        <v>58.81</v>
      </c>
      <c r="L18" s="70">
        <f>D18*K18/1000</f>
        <v>2.3524000000000003</v>
      </c>
      <c r="M18" s="133">
        <v>58.81</v>
      </c>
      <c r="N18" s="70">
        <f>D18*M18/1000</f>
        <v>2.3524000000000003</v>
      </c>
      <c r="O18" s="41"/>
      <c r="P18" s="70">
        <f>D18*O18/1000</f>
        <v>0</v>
      </c>
      <c r="Q18" s="41">
        <f>I18*P18/1000</f>
        <v>0</v>
      </c>
      <c r="R18" s="69">
        <f>D18*Q18/1000</f>
        <v>0</v>
      </c>
      <c r="S18" s="43"/>
      <c r="T18" s="43"/>
    </row>
    <row r="19" spans="1:20" x14ac:dyDescent="0.2">
      <c r="A19" s="229" t="s">
        <v>100</v>
      </c>
      <c r="B19" s="233" t="s">
        <v>151</v>
      </c>
      <c r="C19" s="127" t="s">
        <v>150</v>
      </c>
      <c r="D19" s="135">
        <v>20</v>
      </c>
      <c r="E19" s="135">
        <v>20</v>
      </c>
      <c r="F19" s="135"/>
      <c r="G19" s="127">
        <v>3.38</v>
      </c>
      <c r="H19" s="127">
        <v>1.87</v>
      </c>
      <c r="I19" s="127">
        <v>0.4</v>
      </c>
      <c r="J19" s="127">
        <v>32.200000000000003</v>
      </c>
      <c r="K19" s="133">
        <v>321.70999999999998</v>
      </c>
      <c r="L19" s="70">
        <f t="shared" ref="L19:L25" si="2">D19*K19/1000</f>
        <v>6.4341999999999997</v>
      </c>
      <c r="M19" s="133"/>
      <c r="N19" s="70">
        <f t="shared" ref="N19:N25" si="3">D19*M19/1000</f>
        <v>0</v>
      </c>
      <c r="O19" s="135"/>
      <c r="P19" s="70">
        <f t="shared" ref="P19:P25" si="4">D19*O19/1000</f>
        <v>0</v>
      </c>
      <c r="Q19" s="135">
        <v>321.70999999999998</v>
      </c>
      <c r="R19" s="69">
        <f t="shared" ref="R19:R25" si="5">D19*Q19/1000</f>
        <v>6.4341999999999997</v>
      </c>
      <c r="S19" s="132"/>
      <c r="T19" s="132"/>
    </row>
    <row r="20" spans="1:20" x14ac:dyDescent="0.2">
      <c r="A20" s="229"/>
      <c r="B20" s="284"/>
      <c r="C20" s="127" t="s">
        <v>9</v>
      </c>
      <c r="D20" s="135">
        <v>7.5</v>
      </c>
      <c r="E20" s="135">
        <v>7.5</v>
      </c>
      <c r="F20" s="135"/>
      <c r="G20" s="127"/>
      <c r="H20" s="127"/>
      <c r="I20" s="127">
        <v>7.4</v>
      </c>
      <c r="J20" s="127">
        <v>28.4</v>
      </c>
      <c r="K20" s="133">
        <v>51.1</v>
      </c>
      <c r="L20" s="70">
        <f t="shared" si="2"/>
        <v>0.38324999999999998</v>
      </c>
      <c r="M20" s="133"/>
      <c r="N20" s="70">
        <f t="shared" si="3"/>
        <v>0</v>
      </c>
      <c r="O20" s="135"/>
      <c r="P20" s="70">
        <f t="shared" si="4"/>
        <v>0</v>
      </c>
      <c r="Q20" s="135">
        <v>51.1</v>
      </c>
      <c r="R20" s="69">
        <f t="shared" si="5"/>
        <v>0.38324999999999998</v>
      </c>
      <c r="S20" s="132"/>
      <c r="T20" s="132"/>
    </row>
    <row r="21" spans="1:20" ht="25.5" x14ac:dyDescent="0.2">
      <c r="A21" s="229"/>
      <c r="B21" s="284"/>
      <c r="C21" s="127" t="s">
        <v>11</v>
      </c>
      <c r="D21" s="135">
        <v>5</v>
      </c>
      <c r="E21" s="135">
        <v>5</v>
      </c>
      <c r="F21" s="135"/>
      <c r="G21" s="127">
        <v>0.04</v>
      </c>
      <c r="H21" s="127">
        <v>3.36</v>
      </c>
      <c r="I21" s="127">
        <v>0.13</v>
      </c>
      <c r="J21" s="127">
        <v>33.049999999999997</v>
      </c>
      <c r="K21" s="133">
        <v>504.7</v>
      </c>
      <c r="L21" s="70">
        <f t="shared" si="2"/>
        <v>2.5234999999999999</v>
      </c>
      <c r="M21" s="133">
        <v>504.7</v>
      </c>
      <c r="N21" s="70">
        <f t="shared" si="3"/>
        <v>2.5234999999999999</v>
      </c>
      <c r="O21" s="135"/>
      <c r="P21" s="70">
        <f t="shared" si="4"/>
        <v>0</v>
      </c>
      <c r="Q21" s="135"/>
      <c r="R21" s="69">
        <f t="shared" si="5"/>
        <v>0</v>
      </c>
      <c r="S21" s="132"/>
      <c r="T21" s="132"/>
    </row>
    <row r="22" spans="1:20" x14ac:dyDescent="0.2">
      <c r="A22" s="229"/>
      <c r="B22" s="132"/>
      <c r="C22" s="127" t="s">
        <v>24</v>
      </c>
      <c r="D22" s="135">
        <v>5</v>
      </c>
      <c r="E22" s="135">
        <v>5</v>
      </c>
      <c r="F22" s="135"/>
      <c r="G22" s="127">
        <v>0.63500000000000001</v>
      </c>
      <c r="H22" s="127">
        <v>0.57499999999999996</v>
      </c>
      <c r="I22" s="127">
        <v>0.01</v>
      </c>
      <c r="J22" s="127">
        <v>7.85</v>
      </c>
      <c r="K22" s="133">
        <v>181.25</v>
      </c>
      <c r="L22" s="70">
        <f t="shared" si="2"/>
        <v>0.90625</v>
      </c>
      <c r="M22" s="133"/>
      <c r="N22" s="70">
        <f t="shared" si="3"/>
        <v>0</v>
      </c>
      <c r="O22" s="135"/>
      <c r="P22" s="70">
        <f t="shared" si="4"/>
        <v>0</v>
      </c>
      <c r="Q22" s="135">
        <v>181.25</v>
      </c>
      <c r="R22" s="69">
        <f t="shared" si="5"/>
        <v>0.90625</v>
      </c>
      <c r="S22" s="184"/>
      <c r="T22" s="184"/>
    </row>
    <row r="23" spans="1:20" ht="25.5" x14ac:dyDescent="0.2">
      <c r="A23" s="229"/>
      <c r="B23" s="132"/>
      <c r="C23" s="127" t="s">
        <v>37</v>
      </c>
      <c r="D23" s="135">
        <v>24</v>
      </c>
      <c r="E23" s="135">
        <v>24</v>
      </c>
      <c r="F23" s="135"/>
      <c r="G23" s="127">
        <v>1.68</v>
      </c>
      <c r="H23" s="127">
        <v>0.25</v>
      </c>
      <c r="I23" s="127">
        <v>15.18</v>
      </c>
      <c r="J23" s="127">
        <v>78.400000000000006</v>
      </c>
      <c r="K23" s="133">
        <v>65.150000000000006</v>
      </c>
      <c r="L23" s="70">
        <f t="shared" si="2"/>
        <v>1.5636000000000001</v>
      </c>
      <c r="M23" s="133"/>
      <c r="N23" s="70">
        <f t="shared" si="3"/>
        <v>0</v>
      </c>
      <c r="O23" s="135"/>
      <c r="P23" s="70">
        <f t="shared" si="4"/>
        <v>0</v>
      </c>
      <c r="Q23" s="135">
        <v>65.150000000000006</v>
      </c>
      <c r="R23" s="69">
        <f t="shared" si="5"/>
        <v>1.5636000000000001</v>
      </c>
      <c r="S23" s="184"/>
      <c r="T23" s="184"/>
    </row>
    <row r="24" spans="1:20" x14ac:dyDescent="0.2">
      <c r="A24" s="229"/>
      <c r="B24" s="132"/>
      <c r="C24" s="127" t="s">
        <v>98</v>
      </c>
      <c r="D24" s="135">
        <v>5</v>
      </c>
      <c r="E24" s="135">
        <v>5</v>
      </c>
      <c r="F24" s="135"/>
      <c r="G24" s="127">
        <v>0.14000000000000001</v>
      </c>
      <c r="H24" s="127">
        <v>1</v>
      </c>
      <c r="I24" s="127">
        <v>0.16</v>
      </c>
      <c r="J24" s="127">
        <v>10.3</v>
      </c>
      <c r="K24" s="133">
        <v>171.79</v>
      </c>
      <c r="L24" s="70">
        <f t="shared" si="2"/>
        <v>0.85894999999999988</v>
      </c>
      <c r="M24" s="133"/>
      <c r="N24" s="70">
        <f t="shared" si="3"/>
        <v>0</v>
      </c>
      <c r="O24" s="135"/>
      <c r="P24" s="70">
        <f t="shared" si="4"/>
        <v>0</v>
      </c>
      <c r="Q24" s="135">
        <v>171.79</v>
      </c>
      <c r="R24" s="69">
        <f t="shared" si="5"/>
        <v>0.85894999999999988</v>
      </c>
      <c r="S24" s="132"/>
      <c r="T24" s="132"/>
    </row>
    <row r="25" spans="1:20" x14ac:dyDescent="0.2">
      <c r="A25" s="127"/>
      <c r="B25" s="132"/>
      <c r="C25" s="127" t="s">
        <v>47</v>
      </c>
      <c r="D25" s="135">
        <v>10</v>
      </c>
      <c r="E25" s="135">
        <v>10</v>
      </c>
      <c r="F25" s="135"/>
      <c r="G25" s="127">
        <v>0.08</v>
      </c>
      <c r="H25" s="127">
        <v>7.25</v>
      </c>
      <c r="I25" s="127">
        <v>0.26</v>
      </c>
      <c r="J25" s="127">
        <v>66.099999999999994</v>
      </c>
      <c r="K25" s="133">
        <v>504.7</v>
      </c>
      <c r="L25" s="70">
        <f t="shared" si="2"/>
        <v>5.0469999999999997</v>
      </c>
      <c r="M25" s="133"/>
      <c r="N25" s="70">
        <f t="shared" si="3"/>
        <v>0</v>
      </c>
      <c r="O25" s="135"/>
      <c r="P25" s="70">
        <f t="shared" si="4"/>
        <v>0</v>
      </c>
      <c r="Q25" s="135">
        <v>504.7</v>
      </c>
      <c r="R25" s="69">
        <f t="shared" si="5"/>
        <v>5.0469999999999997</v>
      </c>
      <c r="S25" s="132"/>
      <c r="T25" s="132"/>
    </row>
    <row r="26" spans="1:20" x14ac:dyDescent="0.2">
      <c r="A26" s="127"/>
      <c r="B26" s="132"/>
      <c r="C26" s="135" t="s">
        <v>41</v>
      </c>
      <c r="D26" s="135"/>
      <c r="E26" s="135"/>
      <c r="F26" s="135">
        <v>60</v>
      </c>
      <c r="G26" s="42">
        <f>SUM(G19:G25)</f>
        <v>5.9549999999999992</v>
      </c>
      <c r="H26" s="42">
        <f t="shared" ref="H26:R26" si="6">SUM(H19:H25)</f>
        <v>14.305</v>
      </c>
      <c r="I26" s="42">
        <f t="shared" si="6"/>
        <v>23.540000000000003</v>
      </c>
      <c r="J26" s="42">
        <f t="shared" si="6"/>
        <v>256.3</v>
      </c>
      <c r="K26" s="42">
        <f t="shared" si="6"/>
        <v>1800.4</v>
      </c>
      <c r="L26" s="42">
        <f t="shared" si="6"/>
        <v>17.716750000000001</v>
      </c>
      <c r="M26" s="42">
        <f t="shared" si="6"/>
        <v>504.7</v>
      </c>
      <c r="N26" s="42">
        <f t="shared" si="6"/>
        <v>2.5234999999999999</v>
      </c>
      <c r="O26" s="42">
        <f t="shared" si="6"/>
        <v>0</v>
      </c>
      <c r="P26" s="42">
        <f t="shared" si="6"/>
        <v>0</v>
      </c>
      <c r="Q26" s="42">
        <f t="shared" si="6"/>
        <v>1295.6999999999998</v>
      </c>
      <c r="R26" s="42">
        <f t="shared" si="6"/>
        <v>15.193249999999999</v>
      </c>
      <c r="S26" s="132"/>
      <c r="T26" s="132"/>
    </row>
    <row r="27" spans="1:20" x14ac:dyDescent="0.2">
      <c r="A27" s="16"/>
      <c r="B27" s="16" t="s">
        <v>69</v>
      </c>
      <c r="C27" s="16"/>
      <c r="D27" s="16"/>
      <c r="E27" s="16"/>
      <c r="F27" s="16"/>
      <c r="G27" s="98">
        <f>G24+G18+G17+G14</f>
        <v>5.71</v>
      </c>
      <c r="H27" s="98">
        <f>H24+H18+H17+H14</f>
        <v>8.8000000000000007</v>
      </c>
      <c r="I27" s="98">
        <f>I24+I18+I17+I14</f>
        <v>101.85</v>
      </c>
      <c r="J27" s="98">
        <f>J24+J18+J17+J14</f>
        <v>478.35</v>
      </c>
      <c r="K27" s="98">
        <f>K24+K18+K17+K14</f>
        <v>230.6</v>
      </c>
      <c r="L27" s="98">
        <f>L26+L6+L17+L14</f>
        <v>29.421434999999999</v>
      </c>
      <c r="M27" s="98">
        <f t="shared" ref="M27:R27" si="7">M26+M6+M17+M14</f>
        <v>504.7</v>
      </c>
      <c r="N27" s="120">
        <f>N26+N6+N17+N14</f>
        <v>9.5314350000000001</v>
      </c>
      <c r="O27" s="98">
        <f t="shared" si="7"/>
        <v>0</v>
      </c>
      <c r="P27" s="98">
        <f t="shared" si="7"/>
        <v>0</v>
      </c>
      <c r="Q27" s="98">
        <f t="shared" si="7"/>
        <v>1295.6999999999998</v>
      </c>
      <c r="R27" s="120">
        <f t="shared" si="7"/>
        <v>19.889999999999997</v>
      </c>
      <c r="S27" s="206">
        <f>N27+R27</f>
        <v>29.421434999999995</v>
      </c>
      <c r="T27" s="132"/>
    </row>
    <row r="28" spans="1:20" x14ac:dyDescent="0.2">
      <c r="S28" s="56"/>
      <c r="T28" s="56"/>
    </row>
    <row r="29" spans="1:20" x14ac:dyDescent="0.2">
      <c r="S29" s="16"/>
      <c r="T29" s="16"/>
    </row>
  </sheetData>
  <mergeCells count="20">
    <mergeCell ref="K1:L2"/>
    <mergeCell ref="M1:R1"/>
    <mergeCell ref="M2:N2"/>
    <mergeCell ref="O2:P2"/>
    <mergeCell ref="Q2:R2"/>
    <mergeCell ref="J1:J3"/>
    <mergeCell ref="A15:A17"/>
    <mergeCell ref="B15:B16"/>
    <mergeCell ref="A19:A24"/>
    <mergeCell ref="H1:H3"/>
    <mergeCell ref="A1:A3"/>
    <mergeCell ref="C1:C3"/>
    <mergeCell ref="D1:D3"/>
    <mergeCell ref="E1:E3"/>
    <mergeCell ref="B19:B21"/>
    <mergeCell ref="A8:A14"/>
    <mergeCell ref="B9:B11"/>
    <mergeCell ref="F1:F3"/>
    <mergeCell ref="G1:G3"/>
    <mergeCell ref="I1:I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opLeftCell="B1" workbookViewId="0">
      <selection activeCell="X17" sqref="X17"/>
    </sheetView>
  </sheetViews>
  <sheetFormatPr defaultRowHeight="12.75" x14ac:dyDescent="0.2"/>
  <cols>
    <col min="2" max="2" width="17.7109375" customWidth="1"/>
    <col min="3" max="3" width="15" customWidth="1"/>
    <col min="4" max="4" width="5.28515625" style="112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8" customFormat="1" ht="15" customHeight="1" x14ac:dyDescent="0.2">
      <c r="A1" s="225" t="s">
        <v>42</v>
      </c>
      <c r="B1" s="134"/>
      <c r="C1" s="225" t="s">
        <v>1</v>
      </c>
      <c r="D1" s="225" t="s">
        <v>2</v>
      </c>
      <c r="E1" s="225" t="s">
        <v>3</v>
      </c>
      <c r="F1" s="225" t="s">
        <v>4</v>
      </c>
      <c r="G1" s="225" t="s">
        <v>5</v>
      </c>
      <c r="H1" s="225" t="s">
        <v>6</v>
      </c>
      <c r="I1" s="225" t="s">
        <v>7</v>
      </c>
      <c r="J1" s="225" t="s">
        <v>8</v>
      </c>
      <c r="K1" s="225" t="s">
        <v>62</v>
      </c>
      <c r="L1" s="225"/>
      <c r="M1" s="227" t="s">
        <v>63</v>
      </c>
      <c r="N1" s="227"/>
      <c r="O1" s="227"/>
      <c r="P1" s="227"/>
      <c r="Q1" s="227"/>
      <c r="R1" s="227"/>
      <c r="S1" s="134"/>
      <c r="T1" s="134"/>
    </row>
    <row r="2" spans="1:20" s="38" customFormat="1" ht="50.25" customHeight="1" x14ac:dyDescent="0.2">
      <c r="A2" s="225"/>
      <c r="B2" s="154" t="s">
        <v>0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7" t="s">
        <v>64</v>
      </c>
      <c r="N2" s="227"/>
      <c r="O2" s="225" t="s">
        <v>65</v>
      </c>
      <c r="P2" s="225"/>
      <c r="Q2" s="225" t="s">
        <v>66</v>
      </c>
      <c r="R2" s="225"/>
      <c r="S2" s="154"/>
      <c r="T2" s="154"/>
    </row>
    <row r="3" spans="1:20" s="38" customFormat="1" ht="15" customHeight="1" x14ac:dyDescent="0.2">
      <c r="A3" s="225"/>
      <c r="B3" s="154"/>
      <c r="C3" s="225"/>
      <c r="D3" s="225"/>
      <c r="E3" s="225"/>
      <c r="F3" s="225"/>
      <c r="G3" s="225"/>
      <c r="H3" s="225"/>
      <c r="I3" s="225"/>
      <c r="J3" s="225"/>
      <c r="K3" s="136" t="s">
        <v>43</v>
      </c>
      <c r="L3" s="148" t="s">
        <v>67</v>
      </c>
      <c r="M3" s="136" t="s">
        <v>43</v>
      </c>
      <c r="N3" s="148" t="s">
        <v>67</v>
      </c>
      <c r="O3" s="136" t="s">
        <v>43</v>
      </c>
      <c r="P3" s="155" t="s">
        <v>67</v>
      </c>
      <c r="Q3" s="136" t="s">
        <v>43</v>
      </c>
      <c r="R3" s="148" t="s">
        <v>67</v>
      </c>
      <c r="S3" s="154"/>
      <c r="T3" s="154"/>
    </row>
    <row r="4" spans="1:20" s="38" customFormat="1" ht="15" customHeight="1" x14ac:dyDescent="0.2">
      <c r="A4" s="227" t="s">
        <v>102</v>
      </c>
      <c r="B4" s="154" t="s">
        <v>103</v>
      </c>
      <c r="C4" s="128" t="s">
        <v>14</v>
      </c>
      <c r="D4" s="134">
        <v>117.5</v>
      </c>
      <c r="E4" s="134">
        <v>94</v>
      </c>
      <c r="F4" s="134"/>
      <c r="G4" s="134">
        <v>1.1000000000000001</v>
      </c>
      <c r="H4" s="136">
        <v>0.8</v>
      </c>
      <c r="I4" s="134">
        <v>6.1</v>
      </c>
      <c r="J4" s="134">
        <v>29.2</v>
      </c>
      <c r="K4" s="156">
        <v>30</v>
      </c>
      <c r="L4" s="155">
        <f>D4*K4/1000</f>
        <v>3.5249999999999999</v>
      </c>
      <c r="M4" s="156"/>
      <c r="N4" s="155">
        <f>D4*M4/1000</f>
        <v>0</v>
      </c>
      <c r="O4" s="134">
        <v>30</v>
      </c>
      <c r="P4" s="155">
        <f>D4*O4/1000</f>
        <v>3.5249999999999999</v>
      </c>
      <c r="Q4" s="134"/>
      <c r="R4" s="148">
        <f>D4*Q4/1000</f>
        <v>0</v>
      </c>
      <c r="S4" s="154"/>
      <c r="T4" s="154"/>
    </row>
    <row r="5" spans="1:20" s="38" customFormat="1" ht="15" customHeight="1" x14ac:dyDescent="0.2">
      <c r="A5" s="227"/>
      <c r="B5" s="154"/>
      <c r="C5" s="128" t="s">
        <v>15</v>
      </c>
      <c r="D5" s="134">
        <v>7</v>
      </c>
      <c r="E5" s="134"/>
      <c r="F5" s="134"/>
      <c r="G5" s="136" t="s">
        <v>12</v>
      </c>
      <c r="H5" s="134">
        <v>9.9</v>
      </c>
      <c r="I5" s="134"/>
      <c r="J5" s="134">
        <v>89.9</v>
      </c>
      <c r="K5" s="156">
        <v>114.49</v>
      </c>
      <c r="L5" s="155">
        <f>D5*K5/1000</f>
        <v>0.80142999999999998</v>
      </c>
      <c r="M5" s="156">
        <v>114.49</v>
      </c>
      <c r="N5" s="155">
        <f>D5*M5/1000</f>
        <v>0.80142999999999998</v>
      </c>
      <c r="O5" s="134"/>
      <c r="P5" s="155">
        <f>D5*O5/1000</f>
        <v>0</v>
      </c>
      <c r="Q5" s="134"/>
      <c r="R5" s="148">
        <f>D5*Q5/1000</f>
        <v>0</v>
      </c>
      <c r="S5" s="154"/>
      <c r="T5" s="154"/>
    </row>
    <row r="6" spans="1:20" s="38" customFormat="1" ht="15" customHeight="1" x14ac:dyDescent="0.2">
      <c r="A6" s="227"/>
      <c r="B6" s="154"/>
      <c r="C6" s="128" t="s">
        <v>41</v>
      </c>
      <c r="D6" s="134"/>
      <c r="E6" s="134"/>
      <c r="F6" s="134">
        <v>100</v>
      </c>
      <c r="G6" s="157">
        <f t="shared" ref="G6:R6" si="0">SUM(G4:G5)</f>
        <v>1.1000000000000001</v>
      </c>
      <c r="H6" s="157">
        <f t="shared" si="0"/>
        <v>10.700000000000001</v>
      </c>
      <c r="I6" s="157">
        <f t="shared" si="0"/>
        <v>6.1</v>
      </c>
      <c r="J6" s="157">
        <f t="shared" si="0"/>
        <v>119.10000000000001</v>
      </c>
      <c r="K6" s="157">
        <f t="shared" si="0"/>
        <v>144.49</v>
      </c>
      <c r="L6" s="157">
        <f t="shared" si="0"/>
        <v>4.3264300000000002</v>
      </c>
      <c r="M6" s="157">
        <f t="shared" si="0"/>
        <v>114.49</v>
      </c>
      <c r="N6" s="157">
        <f t="shared" si="0"/>
        <v>0.80142999999999998</v>
      </c>
      <c r="O6" s="157">
        <f t="shared" si="0"/>
        <v>30</v>
      </c>
      <c r="P6" s="157">
        <f t="shared" si="0"/>
        <v>3.5249999999999999</v>
      </c>
      <c r="Q6" s="157">
        <f t="shared" si="0"/>
        <v>0</v>
      </c>
      <c r="R6" s="157">
        <f t="shared" si="0"/>
        <v>0</v>
      </c>
      <c r="S6" s="154"/>
      <c r="T6" s="154"/>
    </row>
    <row r="7" spans="1:20" s="38" customFormat="1" ht="15" customHeight="1" x14ac:dyDescent="0.2">
      <c r="A7" s="128"/>
      <c r="B7" s="185" t="s">
        <v>110</v>
      </c>
      <c r="C7" s="186" t="s">
        <v>109</v>
      </c>
      <c r="D7" s="50">
        <v>102</v>
      </c>
      <c r="E7" s="50">
        <v>73</v>
      </c>
      <c r="F7" s="186"/>
      <c r="G7" s="51">
        <v>28.61</v>
      </c>
      <c r="H7" s="51">
        <v>17.7</v>
      </c>
      <c r="I7" s="51">
        <v>0.55000000000000004</v>
      </c>
      <c r="J7" s="51">
        <v>201.6</v>
      </c>
      <c r="K7" s="134">
        <v>183.83</v>
      </c>
      <c r="L7" s="155">
        <f>D7*K7/1000</f>
        <v>18.75066</v>
      </c>
      <c r="M7" s="134"/>
      <c r="N7" s="155">
        <f>D7*M7/1000</f>
        <v>0</v>
      </c>
      <c r="O7" s="156"/>
      <c r="P7" s="155">
        <f>D7*O7/1000</f>
        <v>0</v>
      </c>
      <c r="Q7" s="156">
        <v>183.83</v>
      </c>
      <c r="R7" s="148">
        <f>D7*Q7/1000</f>
        <v>18.75066</v>
      </c>
      <c r="S7" s="185"/>
      <c r="T7" s="185"/>
    </row>
    <row r="8" spans="1:20" s="38" customFormat="1" ht="15" customHeight="1" x14ac:dyDescent="0.2">
      <c r="A8" s="128"/>
      <c r="B8" s="129"/>
      <c r="C8" s="186" t="s">
        <v>10</v>
      </c>
      <c r="D8" s="50">
        <v>2</v>
      </c>
      <c r="E8" s="50">
        <v>2</v>
      </c>
      <c r="F8" s="186"/>
      <c r="G8" s="51"/>
      <c r="H8" s="51"/>
      <c r="I8" s="51"/>
      <c r="J8" s="51"/>
      <c r="K8" s="134">
        <v>9.5</v>
      </c>
      <c r="L8" s="155">
        <f>D8*K8/1000</f>
        <v>1.9E-2</v>
      </c>
      <c r="M8" s="134">
        <v>9.5</v>
      </c>
      <c r="N8" s="155">
        <f>D8*M8/1000</f>
        <v>1.9E-2</v>
      </c>
      <c r="O8" s="156"/>
      <c r="P8" s="155">
        <f>D8*O8/1000</f>
        <v>0</v>
      </c>
      <c r="Q8" s="156"/>
      <c r="R8" s="148">
        <f>D8*Q8/1000</f>
        <v>0</v>
      </c>
      <c r="S8" s="129"/>
      <c r="T8" s="129"/>
    </row>
    <row r="9" spans="1:20" s="38" customFormat="1" ht="15" customHeight="1" x14ac:dyDescent="0.2">
      <c r="A9" s="128"/>
      <c r="B9" s="129"/>
      <c r="C9" s="186" t="s">
        <v>15</v>
      </c>
      <c r="D9" s="50">
        <v>2</v>
      </c>
      <c r="E9" s="50">
        <v>2</v>
      </c>
      <c r="F9" s="186"/>
      <c r="G9" s="51"/>
      <c r="H9" s="136">
        <v>0.24</v>
      </c>
      <c r="I9" s="136"/>
      <c r="J9" s="136">
        <v>22.45</v>
      </c>
      <c r="K9" s="136">
        <v>114.49</v>
      </c>
      <c r="L9" s="155">
        <f>D9*K9/1000</f>
        <v>0.22897999999999999</v>
      </c>
      <c r="M9" s="136">
        <v>114.49</v>
      </c>
      <c r="N9" s="155">
        <f>D9*M9/1000</f>
        <v>0.22897999999999999</v>
      </c>
      <c r="O9" s="134"/>
      <c r="P9" s="155">
        <f>D9*O9/1000</f>
        <v>0</v>
      </c>
      <c r="Q9" s="134"/>
      <c r="R9" s="148">
        <f>D9*Q9/1000</f>
        <v>0</v>
      </c>
      <c r="S9" s="129"/>
      <c r="T9" s="129"/>
    </row>
    <row r="10" spans="1:20" s="38" customFormat="1" ht="15" customHeight="1" x14ac:dyDescent="0.2">
      <c r="A10" s="128"/>
      <c r="B10" s="157"/>
      <c r="C10" s="186"/>
      <c r="D10" s="50"/>
      <c r="E10" s="50"/>
      <c r="F10" s="186" t="s">
        <v>111</v>
      </c>
      <c r="G10" s="66">
        <f>SUM(G7:G9)</f>
        <v>28.61</v>
      </c>
      <c r="H10" s="66">
        <f t="shared" ref="H10:R10" si="1">SUM(H7:H9)</f>
        <v>17.939999999999998</v>
      </c>
      <c r="I10" s="66">
        <f t="shared" si="1"/>
        <v>0.55000000000000004</v>
      </c>
      <c r="J10" s="66">
        <f t="shared" si="1"/>
        <v>224.04999999999998</v>
      </c>
      <c r="K10" s="66">
        <f t="shared" si="1"/>
        <v>307.82</v>
      </c>
      <c r="L10" s="66">
        <f t="shared" si="1"/>
        <v>18.998639999999998</v>
      </c>
      <c r="M10" s="66">
        <f t="shared" si="1"/>
        <v>123.99</v>
      </c>
      <c r="N10" s="66">
        <f t="shared" si="1"/>
        <v>0.24797999999999998</v>
      </c>
      <c r="O10" s="66">
        <f t="shared" si="1"/>
        <v>0</v>
      </c>
      <c r="P10" s="66">
        <f t="shared" si="1"/>
        <v>0</v>
      </c>
      <c r="Q10" s="66">
        <f t="shared" si="1"/>
        <v>183.83</v>
      </c>
      <c r="R10" s="66">
        <f t="shared" si="1"/>
        <v>18.75066</v>
      </c>
      <c r="S10" s="157"/>
      <c r="T10" s="157"/>
    </row>
    <row r="11" spans="1:20" s="38" customFormat="1" ht="15" customHeight="1" x14ac:dyDescent="0.2">
      <c r="A11" s="285" t="s">
        <v>30</v>
      </c>
      <c r="B11" s="154" t="s">
        <v>81</v>
      </c>
      <c r="C11" s="134" t="s">
        <v>82</v>
      </c>
      <c r="D11" s="134">
        <v>233</v>
      </c>
      <c r="E11" s="134"/>
      <c r="F11" s="134"/>
      <c r="G11" s="134">
        <v>2</v>
      </c>
      <c r="H11" s="134">
        <v>0.4</v>
      </c>
      <c r="I11" s="134">
        <v>16.3</v>
      </c>
      <c r="J11" s="134">
        <v>80</v>
      </c>
      <c r="K11" s="136">
        <v>20</v>
      </c>
      <c r="L11" s="155">
        <f>D11*K11/1000</f>
        <v>4.66</v>
      </c>
      <c r="M11" s="136"/>
      <c r="N11" s="155">
        <f>D11*M11/1000</f>
        <v>0</v>
      </c>
      <c r="O11" s="134">
        <v>20</v>
      </c>
      <c r="P11" s="155">
        <f>D11*O11/1000</f>
        <v>4.66</v>
      </c>
      <c r="Q11" s="134"/>
      <c r="R11" s="148">
        <f>D11*Q11/1000</f>
        <v>0</v>
      </c>
      <c r="S11" s="154"/>
      <c r="T11" s="154"/>
    </row>
    <row r="12" spans="1:20" s="38" customFormat="1" ht="12.75" customHeight="1" x14ac:dyDescent="0.2">
      <c r="A12" s="285"/>
      <c r="B12" s="154"/>
      <c r="C12" s="134" t="s">
        <v>83</v>
      </c>
      <c r="D12" s="134">
        <v>23.7</v>
      </c>
      <c r="E12" s="134"/>
      <c r="F12" s="134"/>
      <c r="G12" s="134">
        <v>6.4</v>
      </c>
      <c r="H12" s="134">
        <v>0.39</v>
      </c>
      <c r="I12" s="134">
        <v>0.74</v>
      </c>
      <c r="J12" s="134">
        <v>8.1999999999999993</v>
      </c>
      <c r="K12" s="136">
        <v>55.84</v>
      </c>
      <c r="L12" s="155">
        <f>D12*K12/1000</f>
        <v>1.3234080000000001</v>
      </c>
      <c r="M12" s="136">
        <v>55.84</v>
      </c>
      <c r="N12" s="155">
        <f>D12*M12/1000</f>
        <v>1.3234080000000001</v>
      </c>
      <c r="O12" s="134"/>
      <c r="P12" s="155">
        <f>D12*O12/1000</f>
        <v>0</v>
      </c>
      <c r="Q12" s="134"/>
      <c r="R12" s="148">
        <f>D12*Q12/1000</f>
        <v>0</v>
      </c>
      <c r="S12" s="154"/>
      <c r="T12" s="154"/>
    </row>
    <row r="13" spans="1:20" s="38" customFormat="1" ht="15" customHeight="1" x14ac:dyDescent="0.2">
      <c r="A13" s="285"/>
      <c r="B13" s="154"/>
      <c r="C13" s="134" t="s">
        <v>10</v>
      </c>
      <c r="D13" s="134">
        <v>1.5</v>
      </c>
      <c r="E13" s="134"/>
      <c r="F13" s="134"/>
      <c r="G13" s="134" t="s">
        <v>12</v>
      </c>
      <c r="H13" s="134" t="s">
        <v>12</v>
      </c>
      <c r="I13" s="134" t="s">
        <v>12</v>
      </c>
      <c r="J13" s="134" t="s">
        <v>12</v>
      </c>
      <c r="K13" s="136">
        <v>9.5</v>
      </c>
      <c r="L13" s="155">
        <f>D13*K13/1000</f>
        <v>1.4250000000000001E-2</v>
      </c>
      <c r="M13" s="136">
        <v>9.5</v>
      </c>
      <c r="N13" s="155">
        <f>D13*M13/1000</f>
        <v>1.4250000000000001E-2</v>
      </c>
      <c r="O13" s="134"/>
      <c r="P13" s="155">
        <f>D13*O13/1000</f>
        <v>0</v>
      </c>
      <c r="Q13" s="134"/>
      <c r="R13" s="148">
        <f>D13*Q13/1000</f>
        <v>0</v>
      </c>
      <c r="S13" s="154"/>
      <c r="T13" s="154"/>
    </row>
    <row r="14" spans="1:20" s="38" customFormat="1" ht="12" customHeight="1" x14ac:dyDescent="0.2">
      <c r="A14" s="285"/>
      <c r="B14" s="154"/>
      <c r="C14" s="136" t="s">
        <v>47</v>
      </c>
      <c r="D14" s="134">
        <v>5</v>
      </c>
      <c r="E14" s="134"/>
      <c r="F14" s="134"/>
      <c r="G14" s="134">
        <v>0.02</v>
      </c>
      <c r="H14" s="134">
        <v>2.5</v>
      </c>
      <c r="I14" s="134">
        <v>0.04</v>
      </c>
      <c r="J14" s="134">
        <v>23.1</v>
      </c>
      <c r="K14" s="136">
        <v>504.7</v>
      </c>
      <c r="L14" s="155">
        <f>D14*K14/1000</f>
        <v>2.5234999999999999</v>
      </c>
      <c r="M14" s="136">
        <v>504.7</v>
      </c>
      <c r="N14" s="155">
        <f>D14*M14/1000</f>
        <v>2.5234999999999999</v>
      </c>
      <c r="O14" s="134"/>
      <c r="P14" s="155">
        <f>D14*O14/1000</f>
        <v>0</v>
      </c>
      <c r="Q14" s="134"/>
      <c r="R14" s="148">
        <f>D14*Q14/1000</f>
        <v>0</v>
      </c>
      <c r="S14" s="154"/>
      <c r="T14" s="154"/>
    </row>
    <row r="15" spans="1:20" s="38" customFormat="1" ht="15" customHeight="1" x14ac:dyDescent="0.2">
      <c r="A15" s="285"/>
      <c r="B15" s="154"/>
      <c r="C15" s="134" t="s">
        <v>41</v>
      </c>
      <c r="D15" s="134"/>
      <c r="E15" s="134"/>
      <c r="F15" s="134">
        <v>150</v>
      </c>
      <c r="G15" s="157">
        <f>SUM(G11:G14)</f>
        <v>8.42</v>
      </c>
      <c r="H15" s="157">
        <f t="shared" ref="H15:R15" si="2">SUM(H11:H14)</f>
        <v>3.29</v>
      </c>
      <c r="I15" s="157">
        <f t="shared" si="2"/>
        <v>17.079999999999998</v>
      </c>
      <c r="J15" s="157">
        <f t="shared" si="2"/>
        <v>111.30000000000001</v>
      </c>
      <c r="K15" s="157">
        <f t="shared" si="2"/>
        <v>590.04</v>
      </c>
      <c r="L15" s="157">
        <f t="shared" si="2"/>
        <v>8.5211579999999998</v>
      </c>
      <c r="M15" s="157">
        <f t="shared" si="2"/>
        <v>570.04</v>
      </c>
      <c r="N15" s="157">
        <f t="shared" si="2"/>
        <v>3.8611580000000001</v>
      </c>
      <c r="O15" s="157">
        <f t="shared" si="2"/>
        <v>20</v>
      </c>
      <c r="P15" s="157">
        <f t="shared" si="2"/>
        <v>4.66</v>
      </c>
      <c r="Q15" s="157">
        <f t="shared" si="2"/>
        <v>0</v>
      </c>
      <c r="R15" s="157">
        <f t="shared" si="2"/>
        <v>0</v>
      </c>
      <c r="S15" s="154"/>
      <c r="T15" s="154"/>
    </row>
    <row r="16" spans="1:20" s="38" customFormat="1" ht="15" customHeight="1" x14ac:dyDescent="0.2">
      <c r="A16" s="230">
        <v>944</v>
      </c>
      <c r="B16" s="154" t="s">
        <v>113</v>
      </c>
      <c r="C16" s="128" t="s">
        <v>21</v>
      </c>
      <c r="D16" s="128">
        <v>1</v>
      </c>
      <c r="E16" s="128">
        <v>1</v>
      </c>
      <c r="F16" s="134"/>
      <c r="G16" s="136"/>
      <c r="H16" s="136" t="s">
        <v>12</v>
      </c>
      <c r="I16" s="136" t="s">
        <v>12</v>
      </c>
      <c r="J16" s="136" t="s">
        <v>12</v>
      </c>
      <c r="K16" s="136">
        <v>663.97</v>
      </c>
      <c r="L16" s="155">
        <f>D16*K16/1000</f>
        <v>0.66397000000000006</v>
      </c>
      <c r="M16" s="136">
        <v>663.97</v>
      </c>
      <c r="N16" s="155">
        <f>D16*M16/1000</f>
        <v>0.66397000000000006</v>
      </c>
      <c r="O16" s="134"/>
      <c r="P16" s="155">
        <f>D16*O16/1000</f>
        <v>0</v>
      </c>
      <c r="Q16" s="134"/>
      <c r="R16" s="148">
        <f>D16*Q16/1000</f>
        <v>0</v>
      </c>
      <c r="S16" s="154"/>
      <c r="T16" s="154"/>
    </row>
    <row r="17" spans="1:20" s="38" customFormat="1" ht="15" customHeight="1" x14ac:dyDescent="0.2">
      <c r="A17" s="230"/>
      <c r="B17" s="154"/>
      <c r="C17" s="128" t="s">
        <v>9</v>
      </c>
      <c r="D17" s="128">
        <v>15</v>
      </c>
      <c r="E17" s="128">
        <v>15</v>
      </c>
      <c r="F17" s="136"/>
      <c r="G17" s="136"/>
      <c r="H17" s="136" t="s">
        <v>12</v>
      </c>
      <c r="I17" s="136">
        <v>14.9</v>
      </c>
      <c r="J17" s="136">
        <v>56.8</v>
      </c>
      <c r="K17" s="136">
        <v>51.1</v>
      </c>
      <c r="L17" s="155">
        <f>D17*K17/1000</f>
        <v>0.76649999999999996</v>
      </c>
      <c r="M17" s="136">
        <v>51.1</v>
      </c>
      <c r="N17" s="155">
        <f>D17*M17/1000</f>
        <v>0.76649999999999996</v>
      </c>
      <c r="O17" s="134"/>
      <c r="P17" s="155">
        <f>D17*O17/1000</f>
        <v>0</v>
      </c>
      <c r="Q17" s="134"/>
      <c r="R17" s="148">
        <f>D17*Q17/1000</f>
        <v>0</v>
      </c>
      <c r="S17" s="154"/>
      <c r="T17" s="154"/>
    </row>
    <row r="18" spans="1:20" s="38" customFormat="1" ht="15" customHeight="1" x14ac:dyDescent="0.2">
      <c r="A18" s="230"/>
      <c r="B18" s="154"/>
      <c r="C18" s="128" t="s">
        <v>41</v>
      </c>
      <c r="D18" s="128"/>
      <c r="E18" s="128"/>
      <c r="F18" s="136">
        <v>200</v>
      </c>
      <c r="G18" s="129">
        <f>SUM(G16:G17)</f>
        <v>0</v>
      </c>
      <c r="H18" s="129">
        <f t="shared" ref="H18:R18" si="3">SUM(H16:H17)</f>
        <v>0</v>
      </c>
      <c r="I18" s="129">
        <f t="shared" si="3"/>
        <v>14.9</v>
      </c>
      <c r="J18" s="129">
        <f t="shared" si="3"/>
        <v>56.8</v>
      </c>
      <c r="K18" s="129"/>
      <c r="L18" s="160">
        <f t="shared" si="3"/>
        <v>1.4304700000000001</v>
      </c>
      <c r="M18" s="129"/>
      <c r="N18" s="160">
        <f t="shared" si="3"/>
        <v>1.4304700000000001</v>
      </c>
      <c r="O18" s="129"/>
      <c r="P18" s="160">
        <f t="shared" si="3"/>
        <v>0</v>
      </c>
      <c r="Q18" s="129"/>
      <c r="R18" s="160">
        <f t="shared" si="3"/>
        <v>0</v>
      </c>
      <c r="S18" s="154"/>
      <c r="T18" s="154"/>
    </row>
    <row r="19" spans="1:20" s="38" customFormat="1" ht="15" customHeight="1" x14ac:dyDescent="0.2">
      <c r="A19" s="128"/>
      <c r="B19" s="154" t="s">
        <v>57</v>
      </c>
      <c r="C19" s="128" t="s">
        <v>28</v>
      </c>
      <c r="D19" s="128">
        <v>40</v>
      </c>
      <c r="E19" s="128">
        <v>40</v>
      </c>
      <c r="F19" s="136">
        <v>40</v>
      </c>
      <c r="G19" s="154">
        <v>6.96</v>
      </c>
      <c r="H19" s="154">
        <v>1.2</v>
      </c>
      <c r="I19" s="154">
        <v>46</v>
      </c>
      <c r="J19" s="154">
        <v>167.2</v>
      </c>
      <c r="K19" s="129">
        <v>58.81</v>
      </c>
      <c r="L19" s="158">
        <f>D19*K19/1000</f>
        <v>2.3524000000000003</v>
      </c>
      <c r="M19" s="129">
        <v>58.81</v>
      </c>
      <c r="N19" s="158">
        <f>D19*M19/1000</f>
        <v>2.3524000000000003</v>
      </c>
      <c r="O19" s="159"/>
      <c r="P19" s="158">
        <f>D19*O19/1000</f>
        <v>0</v>
      </c>
      <c r="Q19" s="159"/>
      <c r="R19" s="189">
        <f>D19*Q19/1000</f>
        <v>0</v>
      </c>
      <c r="S19" s="154"/>
      <c r="T19" s="154"/>
    </row>
    <row r="20" spans="1:20" s="38" customFormat="1" ht="15" customHeight="1" x14ac:dyDescent="0.2">
      <c r="A20" s="286" t="s">
        <v>69</v>
      </c>
      <c r="B20" s="286"/>
      <c r="C20" s="134"/>
      <c r="D20" s="134"/>
      <c r="E20" s="134"/>
      <c r="F20" s="134"/>
      <c r="G20" s="187">
        <f>G6+G10+G15+G18+G19</f>
        <v>45.09</v>
      </c>
      <c r="H20" s="187">
        <f t="shared" ref="H20:R20" si="4">H6+H10+H15+H18+H19</f>
        <v>33.130000000000003</v>
      </c>
      <c r="I20" s="187">
        <f t="shared" si="4"/>
        <v>84.63</v>
      </c>
      <c r="J20" s="187">
        <f t="shared" si="4"/>
        <v>678.45</v>
      </c>
      <c r="K20" s="187">
        <f t="shared" si="4"/>
        <v>1101.1599999999999</v>
      </c>
      <c r="L20" s="187">
        <f t="shared" si="4"/>
        <v>35.629097999999999</v>
      </c>
      <c r="M20" s="187">
        <f t="shared" si="4"/>
        <v>867.32999999999993</v>
      </c>
      <c r="N20" s="188">
        <f t="shared" si="4"/>
        <v>8.6934380000000004</v>
      </c>
      <c r="O20" s="187">
        <f t="shared" si="4"/>
        <v>50</v>
      </c>
      <c r="P20" s="187">
        <f t="shared" si="4"/>
        <v>8.1850000000000005</v>
      </c>
      <c r="Q20" s="187">
        <f t="shared" si="4"/>
        <v>183.83</v>
      </c>
      <c r="R20" s="188">
        <f t="shared" si="4"/>
        <v>18.75066</v>
      </c>
      <c r="S20" s="207">
        <v>35.700000000000003</v>
      </c>
      <c r="T20" s="157"/>
    </row>
  </sheetData>
  <mergeCells count="18">
    <mergeCell ref="A20:B20"/>
    <mergeCell ref="F1:F3"/>
    <mergeCell ref="G1:G3"/>
    <mergeCell ref="H1:H3"/>
    <mergeCell ref="I1:I3"/>
    <mergeCell ref="A16:A18"/>
    <mergeCell ref="M1:R1"/>
    <mergeCell ref="M2:N2"/>
    <mergeCell ref="O2:P2"/>
    <mergeCell ref="Q2:R2"/>
    <mergeCell ref="A11:A15"/>
    <mergeCell ref="A4:A6"/>
    <mergeCell ref="J1:J3"/>
    <mergeCell ref="K1:L2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</vt:vector>
  </TitlesOfParts>
  <Company>отдел образования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Я</cp:lastModifiedBy>
  <cp:lastPrinted>2021-08-19T14:42:39Z</cp:lastPrinted>
  <dcterms:created xsi:type="dcterms:W3CDTF">2012-06-02T08:36:19Z</dcterms:created>
  <dcterms:modified xsi:type="dcterms:W3CDTF">2021-08-19T14:43:57Z</dcterms:modified>
</cp:coreProperties>
</file>